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295" tabRatio="778" firstSheet="2" activeTab="2"/>
  </bookViews>
  <sheets>
    <sheet name="歲出按職能" sheetId="1" r:id="rId1"/>
    <sheet name="歲出按職能-院版" sheetId="2" r:id="rId2"/>
    <sheet name="歲出按職能-審定版" sheetId="3" r:id="rId3"/>
  </sheets>
  <definedNames/>
  <calcPr fullCalcOnLoad="1"/>
</workbook>
</file>

<file path=xl/sharedStrings.xml><?xml version="1.0" encoding="utf-8"?>
<sst xmlns="http://schemas.openxmlformats.org/spreadsheetml/2006/main" count="156" uniqueCount="80">
  <si>
    <t xml:space="preserve">             </t>
  </si>
  <si>
    <t xml:space="preserve">  經               常             支               出</t>
  </si>
  <si>
    <t xml:space="preserve">        資                本                 支                    出</t>
  </si>
  <si>
    <t>投資及增資</t>
  </si>
  <si>
    <t>債</t>
  </si>
  <si>
    <t xml:space="preserve"> </t>
  </si>
  <si>
    <t>歲出按職能及</t>
  </si>
  <si>
    <t>經濟性綜合分類表</t>
  </si>
  <si>
    <r>
      <t>中華民國</t>
    </r>
  </si>
  <si>
    <t>單位:新台幣千元</t>
  </si>
  <si>
    <t xml:space="preserve">          經濟性分類
 職能別分類</t>
  </si>
  <si>
    <t>資本支出</t>
  </si>
  <si>
    <r>
      <t>總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計</t>
    </r>
  </si>
  <si>
    <t>受
雇
人
員
報
酬</t>
  </si>
  <si>
    <t>商
品
及
勞
務
購
買
支
出</t>
  </si>
  <si>
    <t>債
務
利
息</t>
  </si>
  <si>
    <t xml:space="preserve"> 土
 地
 租
 金
 支
 出</t>
  </si>
  <si>
    <t>經  常  移  轉</t>
  </si>
  <si>
    <t>經
常
支
出
合
計</t>
  </si>
  <si>
    <t>資  本  移  轉</t>
  </si>
  <si>
    <t>土
地
購
入</t>
  </si>
  <si>
    <r>
      <t>無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形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資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入</t>
    </r>
  </si>
  <si>
    <t>固  定  資  本  形  成</t>
  </si>
  <si>
    <r>
      <t>資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計</t>
    </r>
  </si>
  <si>
    <t>對
企
業</t>
  </si>
  <si>
    <r>
      <t xml:space="preserve">  對營
  家利
  庭機
  及構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  民
  間
  非</t>
    </r>
  </si>
  <si>
    <t>對
政
府</t>
  </si>
  <si>
    <t>對
國
外</t>
  </si>
  <si>
    <t>對
營
業
基
金</t>
  </si>
  <si>
    <t>對
民
間
企 
業</t>
  </si>
  <si>
    <t xml:space="preserve">  對營
  家利
  庭機
  及構
  民
  間
  非</t>
  </si>
  <si>
    <t>住
宅</t>
  </si>
  <si>
    <t>非
住
宅
房
屋</t>
  </si>
  <si>
    <r>
      <t>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程</t>
    </r>
  </si>
  <si>
    <r>
      <t>運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輸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具</t>
    </r>
  </si>
  <si>
    <t>資
訊
軟
體</t>
  </si>
  <si>
    <t>土
地
改
良</t>
  </si>
  <si>
    <r>
      <t>總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</si>
  <si>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標楷體"/>
        <family val="4"/>
      </rPr>
      <t>一般公共事務</t>
    </r>
  </si>
  <si>
    <r>
      <t>15</t>
    </r>
    <r>
      <rPr>
        <sz val="12"/>
        <rFont val="標楷體"/>
        <family val="4"/>
      </rPr>
      <t>其他支出</t>
    </r>
  </si>
  <si>
    <t>機
器
及
其 
他
設
備</t>
  </si>
  <si>
    <t>內 政</t>
  </si>
  <si>
    <t>部</t>
  </si>
  <si>
    <r>
      <t xml:space="preserve">  95</t>
    </r>
    <r>
      <rPr>
        <sz val="14"/>
        <rFont val="標楷體"/>
        <family val="4"/>
      </rPr>
      <t>年度</t>
    </r>
  </si>
  <si>
    <r>
      <t>06</t>
    </r>
    <r>
      <rPr>
        <sz val="12"/>
        <rFont val="標楷體"/>
        <family val="4"/>
      </rPr>
      <t>社會安全與福利</t>
    </r>
  </si>
  <si>
    <r>
      <t>08</t>
    </r>
    <r>
      <rPr>
        <sz val="12"/>
        <rFont val="標楷體"/>
        <family val="4"/>
      </rPr>
      <t>娛樂、文化與宗教</t>
    </r>
  </si>
  <si>
    <r>
      <t>對
非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種
基
金</t>
    </r>
  </si>
  <si>
    <t>部</t>
  </si>
  <si>
    <t>歲出按職能及</t>
  </si>
  <si>
    <t>經濟性綜合分類表</t>
  </si>
  <si>
    <r>
      <t>中華民國</t>
    </r>
  </si>
  <si>
    <t>單位:新台幣千元</t>
  </si>
  <si>
    <t xml:space="preserve">          經濟性分類
 職能別分類</t>
  </si>
  <si>
    <t>資本支出</t>
  </si>
  <si>
    <r>
      <t>總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計</t>
    </r>
  </si>
  <si>
    <t>受
雇
人
員
報
酬</t>
  </si>
  <si>
    <t>商
品
及
勞
務
購
買
支
出</t>
  </si>
  <si>
    <t>債
務
利
息</t>
  </si>
  <si>
    <t xml:space="preserve"> 土
 地
 租
 金
 支
 出</t>
  </si>
  <si>
    <t>經  常  移  轉</t>
  </si>
  <si>
    <t>經
常
支
出
合
計</t>
  </si>
  <si>
    <t>資  本  移  轉</t>
  </si>
  <si>
    <t>土
地
購
入</t>
  </si>
  <si>
    <r>
      <t>無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形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資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入</t>
    </r>
  </si>
  <si>
    <t>固  定  資  本  形  成</t>
  </si>
  <si>
    <r>
      <t>資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計</t>
    </r>
  </si>
  <si>
    <t>對
企
業</t>
  </si>
  <si>
    <r>
      <t xml:space="preserve">  對營
  家利
  庭機
  及構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  民
  間
  非</t>
    </r>
  </si>
  <si>
    <t>對
政
府</t>
  </si>
  <si>
    <t>對
國
外</t>
  </si>
  <si>
    <t>對
營
業
基
金</t>
  </si>
  <si>
    <t>對
民
間
企 
業</t>
  </si>
  <si>
    <t xml:space="preserve">  對營
  家利
  庭機
  及構
  民
  間
  非</t>
  </si>
  <si>
    <t>住
宅</t>
  </si>
  <si>
    <t>非
住
宅
房
屋</t>
  </si>
  <si>
    <r>
      <t>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程</t>
    </r>
  </si>
  <si>
    <r>
      <t>運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輸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具</t>
    </r>
  </si>
  <si>
    <t>資
訊
軟
體</t>
  </si>
  <si>
    <t>土
地
改
良</t>
  </si>
  <si>
    <r>
      <t>總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</si>
</sst>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 "/>
    <numFmt numFmtId="186" formatCode="00"/>
    <numFmt numFmtId="187" formatCode="#,##0_);[Red]\(#,##0\)"/>
    <numFmt numFmtId="188" formatCode="0.00_);[Red]\(0.00\)"/>
    <numFmt numFmtId="189" formatCode="#,##0.00_ ;[Red]\-#,##0.00\ "/>
    <numFmt numFmtId="190" formatCode="0.0_);[Red]\(0.0\)"/>
    <numFmt numFmtId="191" formatCode="0.00;[Red]0.00"/>
    <numFmt numFmtId="192" formatCode="\+#,##0;\-#,##0"/>
    <numFmt numFmtId="193" formatCode="#,##0.0"/>
    <numFmt numFmtId="194" formatCode="#,##0.000"/>
    <numFmt numFmtId="195" formatCode="#,##0.0000"/>
    <numFmt numFmtId="196" formatCode="_(* #,##0.0_);_(* \(#,##0.0\);_(* &quot;-&quot;??_);_(@_)"/>
    <numFmt numFmtId="197" formatCode="_(* #,##0_);_(* \(#,##0\);_(* &quot;-&quot;??_);_(@_)"/>
    <numFmt numFmtId="198" formatCode="000"/>
    <numFmt numFmtId="199" formatCode="00.0"/>
    <numFmt numFmtId="200" formatCode="00.00"/>
    <numFmt numFmtId="201" formatCode="00.000"/>
    <numFmt numFmtId="202" formatCode="00.0000"/>
    <numFmt numFmtId="203" formatCode="#,##0_ "/>
    <numFmt numFmtId="204" formatCode="#,##0.0_ "/>
    <numFmt numFmtId="205" formatCode="\+#,##0.00;\-#,##0.00"/>
    <numFmt numFmtId="206" formatCode="\+#,##0.0;\-#,##0.0"/>
    <numFmt numFmtId="207" formatCode="\+#,##0.;\-#,##0"/>
    <numFmt numFmtId="208" formatCode="_(* #,##0.000_);_(* \(#,##0.000\);_(* &quot;-&quot;??_);_(@_)"/>
    <numFmt numFmtId="209" formatCode="_(* #,##0.0000_);_(* \(#,##0.0000\);_(* &quot;-&quot;??_);_(@_)"/>
    <numFmt numFmtId="210" formatCode="\+#,##0;[Red]\-#,##0"/>
    <numFmt numFmtId="211" formatCode="0.0_ "/>
    <numFmt numFmtId="212" formatCode="0_ "/>
    <numFmt numFmtId="213" formatCode="#,##0_ ;[Red]\-#,##0\ "/>
    <numFmt numFmtId="214" formatCode="0_);[Red]\(0\)"/>
    <numFmt numFmtId="215" formatCode="#,##0;[Red]#,##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_-* #,##0.0_-;\-* #,##0.0_-;_-* &quot;-&quot;??_-;_-@_-"/>
    <numFmt numFmtId="220" formatCode="_-* #,##0_-;\-* #,##0_-;_-* &quot;-&quot;??_-;_-@_-"/>
    <numFmt numFmtId="221" formatCode="0.0%"/>
    <numFmt numFmtId="222" formatCode="#,##0.00_);[Red]\(#,##0.00\)"/>
    <numFmt numFmtId="223" formatCode="#,#00,"/>
    <numFmt numFmtId="224" formatCode="_-* #,##0.000_-;\-* #,##0.000_-;_-* &quot;-&quot;??_-;_-@_-"/>
  </numFmts>
  <fonts count="15"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24"/>
      <name val="標楷體"/>
      <family val="4"/>
    </font>
    <font>
      <u val="single"/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1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11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3" xfId="0" applyNumberFormat="1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vertical="center"/>
    </xf>
    <xf numFmtId="3" fontId="11" fillId="0" borderId="0" xfId="0" applyNumberFormat="1" applyFont="1" applyAlignment="1">
      <alignment vertical="top"/>
    </xf>
    <xf numFmtId="3" fontId="11" fillId="0" borderId="3" xfId="0" applyNumberFormat="1" applyFont="1" applyBorder="1" applyAlignment="1">
      <alignment horizontal="centerContinuous" vertical="top" wrapText="1"/>
    </xf>
    <xf numFmtId="3" fontId="11" fillId="0" borderId="3" xfId="0" applyNumberFormat="1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vertical="top" wrapText="1"/>
    </xf>
    <xf numFmtId="3" fontId="11" fillId="0" borderId="3" xfId="0" applyNumberFormat="1" applyFont="1" applyBorder="1" applyAlignment="1">
      <alignment vertical="top"/>
    </xf>
    <xf numFmtId="3" fontId="1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1" fontId="13" fillId="0" borderId="4" xfId="0" applyNumberFormat="1" applyFont="1" applyBorder="1" applyAlignment="1">
      <alignment vertical="center"/>
    </xf>
    <xf numFmtId="41" fontId="13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1" fontId="13" fillId="0" borderId="7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vertical="center"/>
    </xf>
    <xf numFmtId="41" fontId="14" fillId="0" borderId="5" xfId="0" applyNumberFormat="1" applyFont="1" applyFill="1" applyBorder="1" applyAlignment="1">
      <alignment vertical="center"/>
    </xf>
    <xf numFmtId="41" fontId="14" fillId="0" borderId="5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wrapText="1"/>
    </xf>
    <xf numFmtId="3" fontId="11" fillId="0" borderId="9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" fontId="11" fillId="0" borderId="2" xfId="0" applyNumberFormat="1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workbookViewId="0" topLeftCell="A6">
      <pane xSplit="1" ySplit="2" topLeftCell="D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G10" sqref="G10"/>
    </sheetView>
  </sheetViews>
  <sheetFormatPr defaultColWidth="9.00390625" defaultRowHeight="16.5"/>
  <cols>
    <col min="1" max="1" width="23.00390625" style="22" customWidth="1"/>
    <col min="2" max="2" width="11.375" style="22" customWidth="1"/>
    <col min="3" max="3" width="10.875" style="22" customWidth="1"/>
    <col min="4" max="4" width="3.75390625" style="22" customWidth="1"/>
    <col min="5" max="5" width="5.125" style="22" customWidth="1"/>
    <col min="6" max="6" width="3.00390625" style="22" customWidth="1"/>
    <col min="7" max="7" width="12.125" style="22" customWidth="1"/>
    <col min="8" max="8" width="10.50390625" style="22" customWidth="1"/>
    <col min="9" max="9" width="3.375" style="22" customWidth="1"/>
    <col min="10" max="10" width="12.50390625" style="22" customWidth="1"/>
    <col min="11" max="11" width="4.00390625" style="22" customWidth="1"/>
    <col min="12" max="12" width="9.375" style="22" customWidth="1"/>
    <col min="13" max="13" width="3.625" style="22" customWidth="1"/>
    <col min="14" max="14" width="2.875" style="22" hidden="1" customWidth="1"/>
    <col min="15" max="15" width="3.25390625" style="22" customWidth="1"/>
    <col min="16" max="16" width="9.375" style="22" customWidth="1"/>
    <col min="17" max="17" width="9.125" style="22" customWidth="1"/>
    <col min="18" max="18" width="3.625" style="22" customWidth="1"/>
    <col min="19" max="19" width="3.75390625" style="22" customWidth="1"/>
    <col min="20" max="20" width="4.50390625" style="22" customWidth="1"/>
    <col min="21" max="21" width="4.875" style="22" customWidth="1"/>
    <col min="22" max="22" width="8.25390625" style="22" customWidth="1"/>
    <col min="23" max="24" width="7.00390625" style="22" customWidth="1"/>
    <col min="25" max="25" width="4.00390625" style="22" customWidth="1"/>
    <col min="26" max="26" width="9.00390625" style="22" customWidth="1"/>
    <col min="27" max="27" width="3.75390625" style="22" customWidth="1"/>
    <col min="28" max="28" width="11.00390625" style="22" customWidth="1"/>
    <col min="29" max="29" width="12.375" style="22" customWidth="1"/>
    <col min="30" max="16384" width="9.00390625" style="22" customWidth="1"/>
  </cols>
  <sheetData>
    <row r="1" spans="1:29" s="5" customFormat="1" ht="3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41</v>
      </c>
      <c r="N1" s="4"/>
      <c r="O1" s="33" t="s">
        <v>42</v>
      </c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8" s="7" customFormat="1" ht="3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6</v>
      </c>
      <c r="N2" s="4"/>
      <c r="O2" s="4" t="s">
        <v>7</v>
      </c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s="12" customFormat="1" ht="26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8</v>
      </c>
      <c r="N3" s="9"/>
      <c r="O3" s="34" t="s">
        <v>43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29" s="20" customFormat="1" ht="23.2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5"/>
      <c r="K4" s="16"/>
      <c r="L4" s="16"/>
      <c r="M4" s="16"/>
      <c r="N4" s="16"/>
      <c r="O4" s="16"/>
      <c r="P4" s="16"/>
      <c r="Q4" s="14"/>
      <c r="R4" s="14"/>
      <c r="S4" s="14"/>
      <c r="T4" s="14"/>
      <c r="U4" s="14"/>
      <c r="V4" s="14"/>
      <c r="W4" s="17"/>
      <c r="X4" s="18"/>
      <c r="Y4" s="18"/>
      <c r="Z4" s="18"/>
      <c r="AA4" s="18"/>
      <c r="AB4" s="18"/>
      <c r="AC4" s="19" t="s">
        <v>9</v>
      </c>
    </row>
    <row r="5" spans="1:29" ht="23.25" customHeight="1">
      <c r="A5" s="49" t="s">
        <v>10</v>
      </c>
      <c r="B5" s="61" t="s">
        <v>1</v>
      </c>
      <c r="C5" s="59"/>
      <c r="D5" s="59"/>
      <c r="E5" s="59"/>
      <c r="F5" s="59"/>
      <c r="G5" s="59"/>
      <c r="H5" s="59"/>
      <c r="I5" s="59"/>
      <c r="J5" s="60"/>
      <c r="K5" s="21" t="s">
        <v>2</v>
      </c>
      <c r="L5" s="58" t="s">
        <v>11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55" t="s">
        <v>12</v>
      </c>
    </row>
    <row r="6" spans="1:29" s="25" customFormat="1" ht="24.75" customHeight="1">
      <c r="A6" s="50"/>
      <c r="B6" s="48" t="s">
        <v>13</v>
      </c>
      <c r="C6" s="46" t="s">
        <v>14</v>
      </c>
      <c r="D6" s="46" t="s">
        <v>15</v>
      </c>
      <c r="E6" s="46" t="s">
        <v>16</v>
      </c>
      <c r="F6" s="52" t="s">
        <v>17</v>
      </c>
      <c r="G6" s="53"/>
      <c r="H6" s="53"/>
      <c r="I6" s="54"/>
      <c r="J6" s="48" t="s">
        <v>18</v>
      </c>
      <c r="K6" s="52" t="s">
        <v>3</v>
      </c>
      <c r="L6" s="53"/>
      <c r="M6" s="54"/>
      <c r="N6" s="24" t="s">
        <v>4</v>
      </c>
      <c r="O6" s="52" t="s">
        <v>19</v>
      </c>
      <c r="P6" s="53"/>
      <c r="Q6" s="53"/>
      <c r="R6" s="54"/>
      <c r="S6" s="46" t="s">
        <v>20</v>
      </c>
      <c r="T6" s="48" t="s">
        <v>21</v>
      </c>
      <c r="U6" s="52" t="s">
        <v>22</v>
      </c>
      <c r="V6" s="53"/>
      <c r="W6" s="53"/>
      <c r="X6" s="53"/>
      <c r="Y6" s="53"/>
      <c r="Z6" s="53"/>
      <c r="AA6" s="54"/>
      <c r="AB6" s="48" t="s">
        <v>23</v>
      </c>
      <c r="AC6" s="56"/>
    </row>
    <row r="7" spans="1:29" s="25" customFormat="1" ht="138.75" customHeight="1">
      <c r="A7" s="51"/>
      <c r="B7" s="48"/>
      <c r="C7" s="47"/>
      <c r="D7" s="47"/>
      <c r="E7" s="47"/>
      <c r="F7" s="26" t="s">
        <v>24</v>
      </c>
      <c r="G7" s="27" t="s">
        <v>25</v>
      </c>
      <c r="H7" s="26" t="s">
        <v>26</v>
      </c>
      <c r="I7" s="26" t="s">
        <v>27</v>
      </c>
      <c r="J7" s="57"/>
      <c r="K7" s="23" t="s">
        <v>28</v>
      </c>
      <c r="L7" s="23" t="s">
        <v>46</v>
      </c>
      <c r="M7" s="28" t="s">
        <v>29</v>
      </c>
      <c r="N7" s="29"/>
      <c r="O7" s="26" t="s">
        <v>24</v>
      </c>
      <c r="P7" s="27" t="s">
        <v>30</v>
      </c>
      <c r="Q7" s="26" t="s">
        <v>26</v>
      </c>
      <c r="R7" s="26" t="s">
        <v>27</v>
      </c>
      <c r="S7" s="47"/>
      <c r="T7" s="57"/>
      <c r="U7" s="23" t="s">
        <v>31</v>
      </c>
      <c r="V7" s="26" t="s">
        <v>32</v>
      </c>
      <c r="W7" s="23" t="s">
        <v>33</v>
      </c>
      <c r="X7" s="23" t="s">
        <v>34</v>
      </c>
      <c r="Y7" s="23" t="s">
        <v>35</v>
      </c>
      <c r="Z7" s="23" t="s">
        <v>40</v>
      </c>
      <c r="AA7" s="23" t="s">
        <v>36</v>
      </c>
      <c r="AB7" s="57"/>
      <c r="AC7" s="56"/>
    </row>
    <row r="8" spans="1:29" s="30" customFormat="1" ht="34.5" customHeight="1">
      <c r="A8" s="42" t="s">
        <v>37</v>
      </c>
      <c r="B8" s="35">
        <f aca="true" t="shared" si="0" ref="B8:AC8">SUM(B9:B12)</f>
        <v>2773947</v>
      </c>
      <c r="C8" s="35">
        <f t="shared" si="0"/>
        <v>1126946</v>
      </c>
      <c r="D8" s="35">
        <f t="shared" si="0"/>
        <v>0</v>
      </c>
      <c r="E8" s="35">
        <f t="shared" si="0"/>
        <v>9</v>
      </c>
      <c r="F8" s="35">
        <f t="shared" si="0"/>
        <v>0</v>
      </c>
      <c r="G8" s="35">
        <f t="shared" si="0"/>
        <v>60152636</v>
      </c>
      <c r="H8" s="35">
        <f t="shared" si="0"/>
        <v>992888</v>
      </c>
      <c r="I8" s="35">
        <f t="shared" si="0"/>
        <v>0</v>
      </c>
      <c r="J8" s="35">
        <f t="shared" si="0"/>
        <v>65046426</v>
      </c>
      <c r="K8" s="35">
        <f t="shared" si="0"/>
        <v>0</v>
      </c>
      <c r="L8" s="35">
        <f t="shared" si="0"/>
        <v>300000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472839</v>
      </c>
      <c r="Q8" s="35">
        <f t="shared" si="0"/>
        <v>686033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88323</v>
      </c>
      <c r="W8" s="35">
        <f t="shared" si="0"/>
        <v>1263</v>
      </c>
      <c r="X8" s="35">
        <f t="shared" si="0"/>
        <v>6195</v>
      </c>
      <c r="Y8" s="35">
        <f t="shared" si="0"/>
        <v>0</v>
      </c>
      <c r="Z8" s="35">
        <f t="shared" si="0"/>
        <v>205350</v>
      </c>
      <c r="AA8" s="35">
        <f t="shared" si="0"/>
        <v>0</v>
      </c>
      <c r="AB8" s="35">
        <f t="shared" si="0"/>
        <v>1760003</v>
      </c>
      <c r="AC8" s="35">
        <f t="shared" si="0"/>
        <v>66806429</v>
      </c>
    </row>
    <row r="9" spans="1:56" s="30" customFormat="1" ht="34.5" customHeight="1">
      <c r="A9" s="43" t="s">
        <v>38</v>
      </c>
      <c r="B9" s="36">
        <v>1558563</v>
      </c>
      <c r="C9" s="36">
        <v>816236</v>
      </c>
      <c r="D9" s="36">
        <v>0</v>
      </c>
      <c r="E9" s="36">
        <v>0</v>
      </c>
      <c r="F9" s="36">
        <v>0</v>
      </c>
      <c r="G9" s="36">
        <v>64701</v>
      </c>
      <c r="H9" s="36">
        <v>599008</v>
      </c>
      <c r="I9" s="36">
        <v>0</v>
      </c>
      <c r="J9" s="36">
        <f>SUM(B9:I9)</f>
        <v>3038508</v>
      </c>
      <c r="K9" s="36">
        <v>0</v>
      </c>
      <c r="L9" s="36">
        <v>0</v>
      </c>
      <c r="M9" s="36">
        <v>0</v>
      </c>
      <c r="N9" s="36"/>
      <c r="O9" s="36">
        <v>0</v>
      </c>
      <c r="P9" s="36">
        <v>0</v>
      </c>
      <c r="Q9" s="36">
        <v>679851</v>
      </c>
      <c r="R9" s="36">
        <v>0</v>
      </c>
      <c r="S9" s="36">
        <v>0</v>
      </c>
      <c r="T9" s="36">
        <v>0</v>
      </c>
      <c r="U9" s="36">
        <v>0</v>
      </c>
      <c r="V9" s="36">
        <v>67317</v>
      </c>
      <c r="W9" s="36">
        <v>0</v>
      </c>
      <c r="X9" s="36">
        <v>5474</v>
      </c>
      <c r="Y9" s="36">
        <v>0</v>
      </c>
      <c r="Z9" s="36">
        <v>161932</v>
      </c>
      <c r="AA9" s="36">
        <v>0</v>
      </c>
      <c r="AB9" s="36">
        <f>SUM(K9:AA9)</f>
        <v>914574</v>
      </c>
      <c r="AC9" s="36">
        <f>AB9+J9</f>
        <v>3953082</v>
      </c>
      <c r="AY9" s="31"/>
      <c r="AZ9" s="31"/>
      <c r="BA9" s="31"/>
      <c r="BB9" s="31"/>
      <c r="BC9" s="31"/>
      <c r="BD9" s="31"/>
    </row>
    <row r="10" spans="1:29" s="30" customFormat="1" ht="34.5" customHeight="1">
      <c r="A10" s="43" t="s">
        <v>44</v>
      </c>
      <c r="B10" s="36">
        <v>1167226</v>
      </c>
      <c r="C10" s="36">
        <v>310710</v>
      </c>
      <c r="D10" s="36">
        <v>0</v>
      </c>
      <c r="E10" s="36">
        <v>9</v>
      </c>
      <c r="F10" s="36">
        <v>0</v>
      </c>
      <c r="G10" s="36">
        <v>60087935</v>
      </c>
      <c r="H10" s="36">
        <v>393880</v>
      </c>
      <c r="I10" s="36">
        <v>0</v>
      </c>
      <c r="J10" s="36">
        <f>SUM(B10:I10)</f>
        <v>61959760</v>
      </c>
      <c r="K10" s="36">
        <v>0</v>
      </c>
      <c r="L10" s="36">
        <v>300000</v>
      </c>
      <c r="M10" s="36">
        <v>0</v>
      </c>
      <c r="N10" s="36"/>
      <c r="O10" s="36">
        <v>0</v>
      </c>
      <c r="P10" s="36">
        <v>472839</v>
      </c>
      <c r="Q10" s="36">
        <v>6182</v>
      </c>
      <c r="R10" s="36">
        <v>0</v>
      </c>
      <c r="S10" s="36">
        <v>0</v>
      </c>
      <c r="T10" s="36">
        <v>0</v>
      </c>
      <c r="U10" s="36">
        <v>0</v>
      </c>
      <c r="V10" s="36">
        <v>21006</v>
      </c>
      <c r="W10" s="36">
        <v>1263</v>
      </c>
      <c r="X10" s="36">
        <v>721</v>
      </c>
      <c r="Y10" s="36">
        <v>0</v>
      </c>
      <c r="Z10" s="36">
        <v>43418</v>
      </c>
      <c r="AA10" s="36">
        <v>0</v>
      </c>
      <c r="AB10" s="36">
        <f>SUM(K10:AA10)</f>
        <v>845429</v>
      </c>
      <c r="AC10" s="36">
        <f>AB10+J10</f>
        <v>62805189</v>
      </c>
    </row>
    <row r="11" spans="1:29" s="30" customFormat="1" ht="34.5" customHeight="1">
      <c r="A11" s="43" t="s">
        <v>45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f>SUM(B11:I11)</f>
        <v>0</v>
      </c>
      <c r="K11" s="36">
        <v>0</v>
      </c>
      <c r="L11" s="36">
        <v>0</v>
      </c>
      <c r="M11" s="36">
        <v>0</v>
      </c>
      <c r="N11" s="36"/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f>SUM(K11:AA11)</f>
        <v>0</v>
      </c>
      <c r="AC11" s="36">
        <f>AB11+J11</f>
        <v>0</v>
      </c>
    </row>
    <row r="12" spans="1:29" s="30" customFormat="1" ht="34.5" customHeight="1">
      <c r="A12" s="43" t="s">
        <v>39</v>
      </c>
      <c r="B12" s="41">
        <v>48158</v>
      </c>
      <c r="C12" s="36"/>
      <c r="D12" s="36" t="s">
        <v>5</v>
      </c>
      <c r="E12" s="36"/>
      <c r="F12" s="36"/>
      <c r="G12" s="36"/>
      <c r="H12" s="36"/>
      <c r="I12" s="36"/>
      <c r="J12" s="36">
        <f>SUM(B12:I12)</f>
        <v>48158</v>
      </c>
      <c r="K12" s="36"/>
      <c r="L12" s="36"/>
      <c r="M12" s="36"/>
      <c r="N12" s="36"/>
      <c r="O12" s="36"/>
      <c r="P12" s="36"/>
      <c r="Q12" s="36"/>
      <c r="R12" s="36" t="s">
        <v>5</v>
      </c>
      <c r="S12" s="36"/>
      <c r="T12" s="36" t="s">
        <v>5</v>
      </c>
      <c r="U12" s="36"/>
      <c r="V12" s="36"/>
      <c r="W12" s="36"/>
      <c r="X12" s="36"/>
      <c r="Y12" s="36"/>
      <c r="Z12" s="36"/>
      <c r="AA12" s="36"/>
      <c r="AB12" s="36">
        <f>SUM(K12:AA12)</f>
        <v>0</v>
      </c>
      <c r="AC12" s="36">
        <f>AB12+J12</f>
        <v>48158</v>
      </c>
    </row>
    <row r="13" spans="1:29" ht="48.75" customHeight="1">
      <c r="A13" s="37"/>
      <c r="B13" s="37"/>
      <c r="C13" s="37"/>
      <c r="D13" s="37"/>
      <c r="E13" s="37"/>
      <c r="F13" s="37"/>
      <c r="G13" s="39"/>
      <c r="H13" s="3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80.25" customHeight="1">
      <c r="A14" s="37"/>
      <c r="B14" s="37"/>
      <c r="C14" s="37"/>
      <c r="D14" s="37"/>
      <c r="E14" s="37"/>
      <c r="F14" s="37"/>
      <c r="G14" s="39"/>
      <c r="H14" s="39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52.5" customHeight="1">
      <c r="A15" s="37"/>
      <c r="B15" s="37"/>
      <c r="C15" s="37"/>
      <c r="D15" s="37"/>
      <c r="E15" s="37"/>
      <c r="F15" s="37"/>
      <c r="G15" s="39"/>
      <c r="H15" s="3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76.5" customHeight="1">
      <c r="A16" s="37"/>
      <c r="B16" s="37"/>
      <c r="C16" s="37"/>
      <c r="D16" s="37"/>
      <c r="E16" s="37"/>
      <c r="F16" s="37"/>
      <c r="G16" s="39"/>
      <c r="H16" s="3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60" customHeight="1">
      <c r="A17" s="37"/>
      <c r="B17" s="37"/>
      <c r="C17" s="37"/>
      <c r="D17" s="37"/>
      <c r="E17" s="37"/>
      <c r="F17" s="37"/>
      <c r="G17" s="39"/>
      <c r="H17" s="39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83.25" customHeight="1">
      <c r="A18" s="37"/>
      <c r="B18" s="37"/>
      <c r="C18" s="37"/>
      <c r="D18" s="37"/>
      <c r="E18" s="37"/>
      <c r="F18" s="37"/>
      <c r="G18" s="39"/>
      <c r="H18" s="3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58.5" customHeight="1">
      <c r="A19" s="38"/>
      <c r="B19" s="38"/>
      <c r="C19" s="38"/>
      <c r="D19" s="38"/>
      <c r="E19" s="38"/>
      <c r="F19" s="38"/>
      <c r="G19" s="40"/>
      <c r="H19" s="4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7:8" ht="16.5">
      <c r="G20" s="32"/>
      <c r="H20" s="32"/>
    </row>
  </sheetData>
  <mergeCells count="16">
    <mergeCell ref="U6:AA6"/>
    <mergeCell ref="AC5:AC7"/>
    <mergeCell ref="AB6:AB7"/>
    <mergeCell ref="J6:J7"/>
    <mergeCell ref="L5:AB5"/>
    <mergeCell ref="B5:J5"/>
    <mergeCell ref="T6:T7"/>
    <mergeCell ref="F6:I6"/>
    <mergeCell ref="K6:M6"/>
    <mergeCell ref="O6:R6"/>
    <mergeCell ref="S6:S7"/>
    <mergeCell ref="B6:B7"/>
    <mergeCell ref="A5:A7"/>
    <mergeCell ref="D6:D7"/>
    <mergeCell ref="E6:E7"/>
    <mergeCell ref="C6:C7"/>
  </mergeCells>
  <printOptions horizontalCentered="1"/>
  <pageMargins left="0.4724409448818898" right="0.4724409448818898" top="0.7874015748031497" bottom="0.7874015748031497" header="0.4330708661417323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BF20"/>
  <sheetViews>
    <sheetView workbookViewId="0" topLeftCell="A1">
      <selection activeCell="A11" sqref="A11"/>
    </sheetView>
  </sheetViews>
  <sheetFormatPr defaultColWidth="9.00390625" defaultRowHeight="16.5"/>
  <cols>
    <col min="1" max="1" width="23.00390625" style="22" customWidth="1"/>
    <col min="2" max="2" width="11.375" style="22" customWidth="1"/>
    <col min="3" max="3" width="10.875" style="22" customWidth="1"/>
    <col min="4" max="4" width="3.75390625" style="22" customWidth="1"/>
    <col min="5" max="5" width="5.125" style="22" customWidth="1"/>
    <col min="6" max="6" width="3.00390625" style="22" customWidth="1"/>
    <col min="7" max="7" width="12.125" style="22" customWidth="1"/>
    <col min="8" max="8" width="10.50390625" style="22" customWidth="1"/>
    <col min="9" max="9" width="3.375" style="22" customWidth="1"/>
    <col min="10" max="10" width="12.50390625" style="22" customWidth="1"/>
    <col min="11" max="11" width="4.00390625" style="22" customWidth="1"/>
    <col min="12" max="12" width="9.375" style="22" customWidth="1"/>
    <col min="13" max="13" width="3.625" style="22" customWidth="1"/>
    <col min="14" max="14" width="2.875" style="22" hidden="1" customWidth="1"/>
    <col min="15" max="15" width="3.25390625" style="22" customWidth="1"/>
    <col min="16" max="16" width="9.375" style="22" customWidth="1"/>
    <col min="17" max="17" width="9.125" style="22" customWidth="1"/>
    <col min="18" max="18" width="3.625" style="22" customWidth="1"/>
    <col min="19" max="19" width="3.75390625" style="22" customWidth="1"/>
    <col min="20" max="20" width="4.50390625" style="22" customWidth="1"/>
    <col min="21" max="21" width="4.875" style="22" customWidth="1"/>
    <col min="22" max="22" width="8.25390625" style="22" customWidth="1"/>
    <col min="23" max="24" width="7.00390625" style="22" customWidth="1"/>
    <col min="25" max="25" width="4.00390625" style="22" customWidth="1"/>
    <col min="26" max="26" width="9.00390625" style="22" customWidth="1"/>
    <col min="27" max="27" width="3.75390625" style="22" customWidth="1"/>
    <col min="28" max="28" width="11.00390625" style="22" customWidth="1"/>
    <col min="29" max="29" width="12.375" style="22" customWidth="1"/>
    <col min="30" max="16384" width="9.00390625" style="22" customWidth="1"/>
  </cols>
  <sheetData>
    <row r="1" spans="1:29" s="5" customFormat="1" ht="3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41</v>
      </c>
      <c r="N1" s="4"/>
      <c r="O1" s="33" t="s">
        <v>47</v>
      </c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8" s="7" customFormat="1" ht="3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48</v>
      </c>
      <c r="N2" s="4"/>
      <c r="O2" s="4" t="s">
        <v>49</v>
      </c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s="12" customFormat="1" ht="26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50</v>
      </c>
      <c r="N3" s="9"/>
      <c r="O3" s="34" t="s">
        <v>43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29" s="20" customFormat="1" ht="23.2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5"/>
      <c r="K4" s="16"/>
      <c r="L4" s="16"/>
      <c r="M4" s="16"/>
      <c r="N4" s="16"/>
      <c r="O4" s="16"/>
      <c r="P4" s="16"/>
      <c r="Q4" s="14"/>
      <c r="R4" s="14"/>
      <c r="S4" s="14"/>
      <c r="T4" s="14"/>
      <c r="U4" s="14"/>
      <c r="V4" s="14"/>
      <c r="W4" s="17"/>
      <c r="X4" s="18"/>
      <c r="Y4" s="18"/>
      <c r="Z4" s="18"/>
      <c r="AA4" s="18"/>
      <c r="AB4" s="18"/>
      <c r="AC4" s="19" t="s">
        <v>51</v>
      </c>
    </row>
    <row r="5" spans="1:29" ht="23.25" customHeight="1">
      <c r="A5" s="49" t="s">
        <v>52</v>
      </c>
      <c r="B5" s="61" t="s">
        <v>1</v>
      </c>
      <c r="C5" s="59"/>
      <c r="D5" s="59"/>
      <c r="E5" s="59"/>
      <c r="F5" s="59"/>
      <c r="G5" s="59"/>
      <c r="H5" s="59"/>
      <c r="I5" s="59"/>
      <c r="J5" s="60"/>
      <c r="K5" s="21" t="s">
        <v>2</v>
      </c>
      <c r="L5" s="58" t="s">
        <v>53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55" t="s">
        <v>54</v>
      </c>
    </row>
    <row r="6" spans="1:29" s="25" customFormat="1" ht="24.75" customHeight="1">
      <c r="A6" s="50"/>
      <c r="B6" s="48" t="s">
        <v>55</v>
      </c>
      <c r="C6" s="46" t="s">
        <v>56</v>
      </c>
      <c r="D6" s="46" t="s">
        <v>57</v>
      </c>
      <c r="E6" s="46" t="s">
        <v>58</v>
      </c>
      <c r="F6" s="52" t="s">
        <v>59</v>
      </c>
      <c r="G6" s="53"/>
      <c r="H6" s="53"/>
      <c r="I6" s="54"/>
      <c r="J6" s="48" t="s">
        <v>60</v>
      </c>
      <c r="K6" s="52" t="s">
        <v>3</v>
      </c>
      <c r="L6" s="53"/>
      <c r="M6" s="54"/>
      <c r="N6" s="24" t="s">
        <v>4</v>
      </c>
      <c r="O6" s="52" t="s">
        <v>61</v>
      </c>
      <c r="P6" s="53"/>
      <c r="Q6" s="53"/>
      <c r="R6" s="54"/>
      <c r="S6" s="46" t="s">
        <v>62</v>
      </c>
      <c r="T6" s="48" t="s">
        <v>63</v>
      </c>
      <c r="U6" s="52" t="s">
        <v>64</v>
      </c>
      <c r="V6" s="53"/>
      <c r="W6" s="53"/>
      <c r="X6" s="53"/>
      <c r="Y6" s="53"/>
      <c r="Z6" s="53"/>
      <c r="AA6" s="54"/>
      <c r="AB6" s="48" t="s">
        <v>65</v>
      </c>
      <c r="AC6" s="56"/>
    </row>
    <row r="7" spans="1:29" s="25" customFormat="1" ht="138.75" customHeight="1">
      <c r="A7" s="51"/>
      <c r="B7" s="48"/>
      <c r="C7" s="47"/>
      <c r="D7" s="47"/>
      <c r="E7" s="47"/>
      <c r="F7" s="26" t="s">
        <v>66</v>
      </c>
      <c r="G7" s="27" t="s">
        <v>67</v>
      </c>
      <c r="H7" s="26" t="s">
        <v>68</v>
      </c>
      <c r="I7" s="26" t="s">
        <v>69</v>
      </c>
      <c r="J7" s="57"/>
      <c r="K7" s="23" t="s">
        <v>70</v>
      </c>
      <c r="L7" s="23" t="s">
        <v>46</v>
      </c>
      <c r="M7" s="28" t="s">
        <v>71</v>
      </c>
      <c r="N7" s="29"/>
      <c r="O7" s="26" t="s">
        <v>66</v>
      </c>
      <c r="P7" s="27" t="s">
        <v>72</v>
      </c>
      <c r="Q7" s="26" t="s">
        <v>68</v>
      </c>
      <c r="R7" s="26" t="s">
        <v>69</v>
      </c>
      <c r="S7" s="47"/>
      <c r="T7" s="57"/>
      <c r="U7" s="23" t="s">
        <v>73</v>
      </c>
      <c r="V7" s="26" t="s">
        <v>74</v>
      </c>
      <c r="W7" s="23" t="s">
        <v>75</v>
      </c>
      <c r="X7" s="23" t="s">
        <v>76</v>
      </c>
      <c r="Y7" s="23" t="s">
        <v>77</v>
      </c>
      <c r="Z7" s="23" t="s">
        <v>40</v>
      </c>
      <c r="AA7" s="23" t="s">
        <v>78</v>
      </c>
      <c r="AB7" s="57"/>
      <c r="AC7" s="56"/>
    </row>
    <row r="8" spans="1:29" s="30" customFormat="1" ht="34.5" customHeight="1">
      <c r="A8" s="42" t="s">
        <v>79</v>
      </c>
      <c r="B8" s="35">
        <f aca="true" t="shared" si="0" ref="B8:AC8">SUM(B9:B12)</f>
        <v>2773947</v>
      </c>
      <c r="C8" s="35">
        <f t="shared" si="0"/>
        <v>1125845</v>
      </c>
      <c r="D8" s="35">
        <f t="shared" si="0"/>
        <v>0</v>
      </c>
      <c r="E8" s="35">
        <f t="shared" si="0"/>
        <v>9</v>
      </c>
      <c r="F8" s="35">
        <f t="shared" si="0"/>
        <v>0</v>
      </c>
      <c r="G8" s="35">
        <f t="shared" si="0"/>
        <v>60091582</v>
      </c>
      <c r="H8" s="35">
        <f t="shared" si="0"/>
        <v>985005</v>
      </c>
      <c r="I8" s="35">
        <f t="shared" si="0"/>
        <v>0</v>
      </c>
      <c r="J8" s="35">
        <f t="shared" si="0"/>
        <v>64976388</v>
      </c>
      <c r="K8" s="35">
        <f t="shared" si="0"/>
        <v>0</v>
      </c>
      <c r="L8" s="35">
        <f t="shared" si="0"/>
        <v>300000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471520</v>
      </c>
      <c r="Q8" s="35">
        <f t="shared" si="0"/>
        <v>685461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88323</v>
      </c>
      <c r="W8" s="35">
        <f t="shared" si="0"/>
        <v>1263</v>
      </c>
      <c r="X8" s="35">
        <f t="shared" si="0"/>
        <v>6195</v>
      </c>
      <c r="Y8" s="35">
        <f t="shared" si="0"/>
        <v>0</v>
      </c>
      <c r="Z8" s="35">
        <f t="shared" si="0"/>
        <v>205350</v>
      </c>
      <c r="AA8" s="35">
        <f t="shared" si="0"/>
        <v>0</v>
      </c>
      <c r="AB8" s="35">
        <f t="shared" si="0"/>
        <v>1758112</v>
      </c>
      <c r="AC8" s="35">
        <f t="shared" si="0"/>
        <v>66734500</v>
      </c>
    </row>
    <row r="9" spans="1:56" s="30" customFormat="1" ht="34.5" customHeight="1">
      <c r="A9" s="43" t="s">
        <v>38</v>
      </c>
      <c r="B9" s="36">
        <v>1558563</v>
      </c>
      <c r="C9" s="36">
        <v>816236</v>
      </c>
      <c r="D9" s="36">
        <v>0</v>
      </c>
      <c r="E9" s="36">
        <v>0</v>
      </c>
      <c r="F9" s="36">
        <v>0</v>
      </c>
      <c r="G9" s="36">
        <v>64701</v>
      </c>
      <c r="H9" s="45">
        <f>599008-16</f>
        <v>598992</v>
      </c>
      <c r="I9" s="36">
        <v>0</v>
      </c>
      <c r="J9" s="36">
        <f>SUM(B9:I9)</f>
        <v>3038492</v>
      </c>
      <c r="K9" s="36">
        <v>0</v>
      </c>
      <c r="L9" s="36">
        <v>0</v>
      </c>
      <c r="M9" s="36">
        <v>0</v>
      </c>
      <c r="N9" s="36"/>
      <c r="O9" s="36">
        <v>0</v>
      </c>
      <c r="P9" s="36">
        <v>0</v>
      </c>
      <c r="Q9" s="36">
        <v>679851</v>
      </c>
      <c r="R9" s="36">
        <v>0</v>
      </c>
      <c r="S9" s="36">
        <v>0</v>
      </c>
      <c r="T9" s="36">
        <v>0</v>
      </c>
      <c r="U9" s="36">
        <v>0</v>
      </c>
      <c r="V9" s="36">
        <v>67317</v>
      </c>
      <c r="W9" s="36">
        <v>0</v>
      </c>
      <c r="X9" s="36">
        <v>5474</v>
      </c>
      <c r="Y9" s="36">
        <v>0</v>
      </c>
      <c r="Z9" s="36">
        <v>161932</v>
      </c>
      <c r="AA9" s="36">
        <v>0</v>
      </c>
      <c r="AB9" s="36">
        <f>SUM(K9:AA9)</f>
        <v>914574</v>
      </c>
      <c r="AC9" s="36">
        <f>AB9+J9</f>
        <v>3953066</v>
      </c>
      <c r="AY9" s="31"/>
      <c r="AZ9" s="31"/>
      <c r="BA9" s="31"/>
      <c r="BB9" s="31"/>
      <c r="BC9" s="31"/>
      <c r="BD9" s="31"/>
    </row>
    <row r="10" spans="1:29" s="30" customFormat="1" ht="34.5" customHeight="1">
      <c r="A10" s="43" t="s">
        <v>44</v>
      </c>
      <c r="B10" s="36">
        <v>1167226</v>
      </c>
      <c r="C10" s="45">
        <f>310710-1101</f>
        <v>309609</v>
      </c>
      <c r="D10" s="36">
        <v>0</v>
      </c>
      <c r="E10" s="36">
        <v>9</v>
      </c>
      <c r="F10" s="36">
        <v>0</v>
      </c>
      <c r="G10" s="44">
        <f>60087935-62474+1420</f>
        <v>60026881</v>
      </c>
      <c r="H10" s="44">
        <f>393880-6446-1421</f>
        <v>386013</v>
      </c>
      <c r="I10" s="36">
        <v>0</v>
      </c>
      <c r="J10" s="36">
        <f>SUM(B10:I10)</f>
        <v>61889738</v>
      </c>
      <c r="K10" s="36">
        <v>0</v>
      </c>
      <c r="L10" s="36">
        <v>300000</v>
      </c>
      <c r="M10" s="36">
        <v>0</v>
      </c>
      <c r="N10" s="36"/>
      <c r="O10" s="36">
        <v>0</v>
      </c>
      <c r="P10" s="45">
        <f>472839-1319</f>
        <v>471520</v>
      </c>
      <c r="Q10" s="45">
        <f>6182-572</f>
        <v>5610</v>
      </c>
      <c r="R10" s="36">
        <v>0</v>
      </c>
      <c r="S10" s="36">
        <v>0</v>
      </c>
      <c r="T10" s="36">
        <v>0</v>
      </c>
      <c r="U10" s="36">
        <v>0</v>
      </c>
      <c r="V10" s="36">
        <v>21006</v>
      </c>
      <c r="W10" s="36">
        <v>1263</v>
      </c>
      <c r="X10" s="36">
        <v>721</v>
      </c>
      <c r="Y10" s="36">
        <v>0</v>
      </c>
      <c r="Z10" s="36">
        <v>43418</v>
      </c>
      <c r="AA10" s="36">
        <v>0</v>
      </c>
      <c r="AB10" s="36">
        <f>SUM(K10:AA10)</f>
        <v>843538</v>
      </c>
      <c r="AC10" s="36">
        <f>AB10+J10</f>
        <v>62733276</v>
      </c>
    </row>
    <row r="11" spans="1:29" s="30" customFormat="1" ht="34.5" customHeight="1">
      <c r="A11" s="43" t="s">
        <v>45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f>SUM(B11:I11)</f>
        <v>0</v>
      </c>
      <c r="K11" s="36">
        <v>0</v>
      </c>
      <c r="L11" s="36">
        <v>0</v>
      </c>
      <c r="M11" s="36">
        <v>0</v>
      </c>
      <c r="N11" s="36"/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f>SUM(K11:AA11)</f>
        <v>0</v>
      </c>
      <c r="AC11" s="36">
        <f>AB11+J11</f>
        <v>0</v>
      </c>
    </row>
    <row r="12" spans="1:29" s="30" customFormat="1" ht="34.5" customHeight="1">
      <c r="A12" s="43" t="s">
        <v>39</v>
      </c>
      <c r="B12" s="41">
        <v>48158</v>
      </c>
      <c r="C12" s="36"/>
      <c r="D12" s="36" t="s">
        <v>5</v>
      </c>
      <c r="E12" s="36"/>
      <c r="F12" s="36"/>
      <c r="G12" s="36"/>
      <c r="H12" s="36"/>
      <c r="I12" s="36"/>
      <c r="J12" s="36">
        <f>SUM(B12:I12)</f>
        <v>48158</v>
      </c>
      <c r="K12" s="36"/>
      <c r="L12" s="36"/>
      <c r="M12" s="36"/>
      <c r="N12" s="36"/>
      <c r="O12" s="36"/>
      <c r="P12" s="36"/>
      <c r="Q12" s="36"/>
      <c r="R12" s="36" t="s">
        <v>5</v>
      </c>
      <c r="S12" s="36"/>
      <c r="T12" s="36" t="s">
        <v>5</v>
      </c>
      <c r="U12" s="36"/>
      <c r="V12" s="36"/>
      <c r="W12" s="36"/>
      <c r="X12" s="36"/>
      <c r="Y12" s="36"/>
      <c r="Z12" s="36"/>
      <c r="AA12" s="36"/>
      <c r="AB12" s="36">
        <f>SUM(K12:AA12)</f>
        <v>0</v>
      </c>
      <c r="AC12" s="36">
        <f>AB12+J12</f>
        <v>48158</v>
      </c>
    </row>
    <row r="13" spans="1:29" ht="48.75" customHeight="1">
      <c r="A13" s="37"/>
      <c r="B13" s="37"/>
      <c r="C13" s="37"/>
      <c r="D13" s="37"/>
      <c r="E13" s="37"/>
      <c r="F13" s="37"/>
      <c r="G13" s="39"/>
      <c r="H13" s="3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80.25" customHeight="1">
      <c r="A14" s="37"/>
      <c r="B14" s="37"/>
      <c r="C14" s="37"/>
      <c r="D14" s="37"/>
      <c r="E14" s="37"/>
      <c r="F14" s="37"/>
      <c r="G14" s="39"/>
      <c r="H14" s="39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52.5" customHeight="1">
      <c r="A15" s="37"/>
      <c r="B15" s="37"/>
      <c r="C15" s="37"/>
      <c r="D15" s="37"/>
      <c r="E15" s="37"/>
      <c r="F15" s="37"/>
      <c r="G15" s="39"/>
      <c r="H15" s="3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76.5" customHeight="1">
      <c r="A16" s="37"/>
      <c r="B16" s="37"/>
      <c r="C16" s="37"/>
      <c r="D16" s="37"/>
      <c r="E16" s="37"/>
      <c r="F16" s="37"/>
      <c r="G16" s="39"/>
      <c r="H16" s="3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60" customHeight="1">
      <c r="A17" s="37"/>
      <c r="B17" s="37"/>
      <c r="C17" s="37"/>
      <c r="D17" s="37"/>
      <c r="E17" s="37"/>
      <c r="F17" s="37"/>
      <c r="G17" s="39"/>
      <c r="H17" s="39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83.25" customHeight="1">
      <c r="A18" s="37"/>
      <c r="B18" s="37"/>
      <c r="C18" s="37"/>
      <c r="D18" s="37"/>
      <c r="E18" s="37"/>
      <c r="F18" s="37"/>
      <c r="G18" s="39"/>
      <c r="H18" s="3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58.5" customHeight="1">
      <c r="A19" s="38"/>
      <c r="B19" s="38"/>
      <c r="C19" s="38"/>
      <c r="D19" s="38"/>
      <c r="E19" s="38"/>
      <c r="F19" s="38"/>
      <c r="G19" s="40"/>
      <c r="H19" s="4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7:8" ht="16.5">
      <c r="G20" s="32"/>
      <c r="H20" s="32"/>
    </row>
  </sheetData>
  <mergeCells count="16">
    <mergeCell ref="A5:A7"/>
    <mergeCell ref="B5:J5"/>
    <mergeCell ref="L5:AB5"/>
    <mergeCell ref="AC5:AC7"/>
    <mergeCell ref="B6:B7"/>
    <mergeCell ref="C6:C7"/>
    <mergeCell ref="D6:D7"/>
    <mergeCell ref="E6:E7"/>
    <mergeCell ref="F6:I6"/>
    <mergeCell ref="J6:J7"/>
    <mergeCell ref="U6:AA6"/>
    <mergeCell ref="AB6:AB7"/>
    <mergeCell ref="K6:M6"/>
    <mergeCell ref="O6:R6"/>
    <mergeCell ref="S6:S7"/>
    <mergeCell ref="T6:T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F20"/>
  <sheetViews>
    <sheetView tabSelected="1" workbookViewId="0" topLeftCell="A1">
      <selection activeCell="AE11" sqref="AE11"/>
    </sheetView>
  </sheetViews>
  <sheetFormatPr defaultColWidth="9.00390625" defaultRowHeight="16.5"/>
  <cols>
    <col min="1" max="1" width="23.00390625" style="22" customWidth="1"/>
    <col min="2" max="2" width="11.375" style="22" customWidth="1"/>
    <col min="3" max="3" width="10.875" style="22" customWidth="1"/>
    <col min="4" max="4" width="3.75390625" style="22" customWidth="1"/>
    <col min="5" max="5" width="5.125" style="22" customWidth="1"/>
    <col min="6" max="6" width="3.00390625" style="22" customWidth="1"/>
    <col min="7" max="7" width="12.125" style="22" customWidth="1"/>
    <col min="8" max="8" width="10.50390625" style="22" customWidth="1"/>
    <col min="9" max="9" width="3.375" style="22" customWidth="1"/>
    <col min="10" max="10" width="12.50390625" style="22" customWidth="1"/>
    <col min="11" max="11" width="4.00390625" style="22" customWidth="1"/>
    <col min="12" max="12" width="9.375" style="22" customWidth="1"/>
    <col min="13" max="13" width="3.625" style="22" customWidth="1"/>
    <col min="14" max="14" width="2.875" style="22" hidden="1" customWidth="1"/>
    <col min="15" max="15" width="3.25390625" style="22" customWidth="1"/>
    <col min="16" max="16" width="9.375" style="22" customWidth="1"/>
    <col min="17" max="17" width="9.125" style="22" customWidth="1"/>
    <col min="18" max="18" width="3.625" style="22" customWidth="1"/>
    <col min="19" max="19" width="3.75390625" style="22" customWidth="1"/>
    <col min="20" max="20" width="4.50390625" style="22" customWidth="1"/>
    <col min="21" max="21" width="4.875" style="22" customWidth="1"/>
    <col min="22" max="22" width="8.25390625" style="22" customWidth="1"/>
    <col min="23" max="24" width="7.00390625" style="22" customWidth="1"/>
    <col min="25" max="25" width="4.00390625" style="22" customWidth="1"/>
    <col min="26" max="26" width="9.00390625" style="22" customWidth="1"/>
    <col min="27" max="27" width="3.75390625" style="22" customWidth="1"/>
    <col min="28" max="28" width="11.00390625" style="22" customWidth="1"/>
    <col min="29" max="29" width="12.375" style="22" customWidth="1"/>
    <col min="30" max="16384" width="9.00390625" style="22" customWidth="1"/>
  </cols>
  <sheetData>
    <row r="1" spans="1:29" s="5" customFormat="1" ht="3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41</v>
      </c>
      <c r="N1" s="4"/>
      <c r="O1" s="33" t="s">
        <v>47</v>
      </c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8" s="7" customFormat="1" ht="3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48</v>
      </c>
      <c r="N2" s="4"/>
      <c r="O2" s="4" t="s">
        <v>49</v>
      </c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s="12" customFormat="1" ht="26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50</v>
      </c>
      <c r="N3" s="9"/>
      <c r="O3" s="34" t="s">
        <v>43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29" s="20" customFormat="1" ht="23.2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5"/>
      <c r="K4" s="16"/>
      <c r="L4" s="16"/>
      <c r="M4" s="16"/>
      <c r="N4" s="16"/>
      <c r="O4" s="16"/>
      <c r="P4" s="16"/>
      <c r="Q4" s="14"/>
      <c r="R4" s="14"/>
      <c r="S4" s="14"/>
      <c r="T4" s="14"/>
      <c r="U4" s="14"/>
      <c r="V4" s="14"/>
      <c r="W4" s="17"/>
      <c r="X4" s="18"/>
      <c r="Y4" s="18"/>
      <c r="Z4" s="18"/>
      <c r="AA4" s="18"/>
      <c r="AB4" s="18"/>
      <c r="AC4" s="19" t="s">
        <v>51</v>
      </c>
    </row>
    <row r="5" spans="1:29" ht="23.25" customHeight="1">
      <c r="A5" s="49" t="s">
        <v>52</v>
      </c>
      <c r="B5" s="61" t="s">
        <v>1</v>
      </c>
      <c r="C5" s="59"/>
      <c r="D5" s="59"/>
      <c r="E5" s="59"/>
      <c r="F5" s="59"/>
      <c r="G5" s="59"/>
      <c r="H5" s="59"/>
      <c r="I5" s="59"/>
      <c r="J5" s="60"/>
      <c r="K5" s="21" t="s">
        <v>2</v>
      </c>
      <c r="L5" s="58" t="s">
        <v>53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55" t="s">
        <v>54</v>
      </c>
    </row>
    <row r="6" spans="1:29" s="25" customFormat="1" ht="24.75" customHeight="1">
      <c r="A6" s="50"/>
      <c r="B6" s="48" t="s">
        <v>55</v>
      </c>
      <c r="C6" s="46" t="s">
        <v>56</v>
      </c>
      <c r="D6" s="46" t="s">
        <v>57</v>
      </c>
      <c r="E6" s="46" t="s">
        <v>58</v>
      </c>
      <c r="F6" s="52" t="s">
        <v>59</v>
      </c>
      <c r="G6" s="53"/>
      <c r="H6" s="53"/>
      <c r="I6" s="54"/>
      <c r="J6" s="48" t="s">
        <v>60</v>
      </c>
      <c r="K6" s="52" t="s">
        <v>3</v>
      </c>
      <c r="L6" s="53"/>
      <c r="M6" s="54"/>
      <c r="N6" s="24" t="s">
        <v>4</v>
      </c>
      <c r="O6" s="52" t="s">
        <v>61</v>
      </c>
      <c r="P6" s="53"/>
      <c r="Q6" s="53"/>
      <c r="R6" s="54"/>
      <c r="S6" s="46" t="s">
        <v>62</v>
      </c>
      <c r="T6" s="48" t="s">
        <v>63</v>
      </c>
      <c r="U6" s="52" t="s">
        <v>64</v>
      </c>
      <c r="V6" s="53"/>
      <c r="W6" s="53"/>
      <c r="X6" s="53"/>
      <c r="Y6" s="53"/>
      <c r="Z6" s="53"/>
      <c r="AA6" s="54"/>
      <c r="AB6" s="48" t="s">
        <v>65</v>
      </c>
      <c r="AC6" s="56"/>
    </row>
    <row r="7" spans="1:29" s="25" customFormat="1" ht="138.75" customHeight="1">
      <c r="A7" s="51"/>
      <c r="B7" s="48"/>
      <c r="C7" s="47"/>
      <c r="D7" s="47"/>
      <c r="E7" s="47"/>
      <c r="F7" s="26" t="s">
        <v>66</v>
      </c>
      <c r="G7" s="27" t="s">
        <v>67</v>
      </c>
      <c r="H7" s="26" t="s">
        <v>68</v>
      </c>
      <c r="I7" s="26" t="s">
        <v>69</v>
      </c>
      <c r="J7" s="57"/>
      <c r="K7" s="23" t="s">
        <v>70</v>
      </c>
      <c r="L7" s="23" t="s">
        <v>46</v>
      </c>
      <c r="M7" s="28" t="s">
        <v>71</v>
      </c>
      <c r="N7" s="29"/>
      <c r="O7" s="26" t="s">
        <v>66</v>
      </c>
      <c r="P7" s="27" t="s">
        <v>72</v>
      </c>
      <c r="Q7" s="26" t="s">
        <v>68</v>
      </c>
      <c r="R7" s="26" t="s">
        <v>69</v>
      </c>
      <c r="S7" s="47"/>
      <c r="T7" s="57"/>
      <c r="U7" s="23" t="s">
        <v>73</v>
      </c>
      <c r="V7" s="26" t="s">
        <v>74</v>
      </c>
      <c r="W7" s="23" t="s">
        <v>75</v>
      </c>
      <c r="X7" s="23" t="s">
        <v>76</v>
      </c>
      <c r="Y7" s="23" t="s">
        <v>77</v>
      </c>
      <c r="Z7" s="23" t="s">
        <v>40</v>
      </c>
      <c r="AA7" s="23" t="s">
        <v>78</v>
      </c>
      <c r="AB7" s="57"/>
      <c r="AC7" s="56"/>
    </row>
    <row r="8" spans="1:29" s="30" customFormat="1" ht="34.5" customHeight="1">
      <c r="A8" s="42" t="s">
        <v>79</v>
      </c>
      <c r="B8" s="35">
        <f aca="true" t="shared" si="0" ref="B8:AC8">SUM(B9:B12)</f>
        <v>2773947</v>
      </c>
      <c r="C8" s="35">
        <f t="shared" si="0"/>
        <v>1125169</v>
      </c>
      <c r="D8" s="35">
        <f t="shared" si="0"/>
        <v>0</v>
      </c>
      <c r="E8" s="35">
        <f t="shared" si="0"/>
        <v>9</v>
      </c>
      <c r="F8" s="35">
        <f t="shared" si="0"/>
        <v>0</v>
      </c>
      <c r="G8" s="35">
        <f t="shared" si="0"/>
        <v>60091056</v>
      </c>
      <c r="H8" s="35">
        <f t="shared" si="0"/>
        <v>985005</v>
      </c>
      <c r="I8" s="35">
        <f t="shared" si="0"/>
        <v>0</v>
      </c>
      <c r="J8" s="35">
        <f t="shared" si="0"/>
        <v>64975186</v>
      </c>
      <c r="K8" s="35">
        <f t="shared" si="0"/>
        <v>0</v>
      </c>
      <c r="L8" s="35">
        <f t="shared" si="0"/>
        <v>300000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471520</v>
      </c>
      <c r="Q8" s="35">
        <f t="shared" si="0"/>
        <v>685461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88323</v>
      </c>
      <c r="W8" s="35">
        <f t="shared" si="0"/>
        <v>1263</v>
      </c>
      <c r="X8" s="35">
        <f t="shared" si="0"/>
        <v>6195</v>
      </c>
      <c r="Y8" s="35">
        <f t="shared" si="0"/>
        <v>0</v>
      </c>
      <c r="Z8" s="35">
        <f t="shared" si="0"/>
        <v>205350</v>
      </c>
      <c r="AA8" s="35">
        <f t="shared" si="0"/>
        <v>0</v>
      </c>
      <c r="AB8" s="35">
        <f t="shared" si="0"/>
        <v>1758112</v>
      </c>
      <c r="AC8" s="35">
        <f t="shared" si="0"/>
        <v>66733298</v>
      </c>
    </row>
    <row r="9" spans="1:56" s="30" customFormat="1" ht="34.5" customHeight="1">
      <c r="A9" s="43" t="s">
        <v>38</v>
      </c>
      <c r="B9" s="36">
        <v>1558563</v>
      </c>
      <c r="C9" s="36">
        <v>816236</v>
      </c>
      <c r="D9" s="36">
        <v>0</v>
      </c>
      <c r="E9" s="36">
        <v>0</v>
      </c>
      <c r="F9" s="36">
        <v>0</v>
      </c>
      <c r="G9" s="36">
        <v>64701</v>
      </c>
      <c r="H9" s="45">
        <f>599008-16</f>
        <v>598992</v>
      </c>
      <c r="I9" s="36">
        <v>0</v>
      </c>
      <c r="J9" s="36">
        <f>SUM(B9:I9)</f>
        <v>3038492</v>
      </c>
      <c r="K9" s="36">
        <v>0</v>
      </c>
      <c r="L9" s="36">
        <v>0</v>
      </c>
      <c r="M9" s="36">
        <v>0</v>
      </c>
      <c r="N9" s="36"/>
      <c r="O9" s="36">
        <v>0</v>
      </c>
      <c r="P9" s="36">
        <v>0</v>
      </c>
      <c r="Q9" s="36">
        <v>679851</v>
      </c>
      <c r="R9" s="36">
        <v>0</v>
      </c>
      <c r="S9" s="36">
        <v>0</v>
      </c>
      <c r="T9" s="36">
        <v>0</v>
      </c>
      <c r="U9" s="36">
        <v>0</v>
      </c>
      <c r="V9" s="36">
        <v>67317</v>
      </c>
      <c r="W9" s="36">
        <v>0</v>
      </c>
      <c r="X9" s="36">
        <v>5474</v>
      </c>
      <c r="Y9" s="36">
        <v>0</v>
      </c>
      <c r="Z9" s="36">
        <v>161932</v>
      </c>
      <c r="AA9" s="36">
        <v>0</v>
      </c>
      <c r="AB9" s="36">
        <f>SUM(K9:AA9)</f>
        <v>914574</v>
      </c>
      <c r="AC9" s="36">
        <f>AB9+J9</f>
        <v>3953066</v>
      </c>
      <c r="AY9" s="31"/>
      <c r="AZ9" s="31"/>
      <c r="BA9" s="31"/>
      <c r="BB9" s="31"/>
      <c r="BC9" s="31"/>
      <c r="BD9" s="31"/>
    </row>
    <row r="10" spans="1:29" s="30" customFormat="1" ht="34.5" customHeight="1">
      <c r="A10" s="43" t="s">
        <v>44</v>
      </c>
      <c r="B10" s="36">
        <v>1167226</v>
      </c>
      <c r="C10" s="45">
        <f>310710-1101-1702+1026</f>
        <v>308933</v>
      </c>
      <c r="D10" s="36">
        <v>0</v>
      </c>
      <c r="E10" s="36">
        <v>9</v>
      </c>
      <c r="F10" s="36">
        <v>0</v>
      </c>
      <c r="G10" s="44">
        <f>60087935-62474+1420-526</f>
        <v>60026355</v>
      </c>
      <c r="H10" s="44">
        <f>393880-6446-1421</f>
        <v>386013</v>
      </c>
      <c r="I10" s="36">
        <v>0</v>
      </c>
      <c r="J10" s="36">
        <f>SUM(B10:I10)</f>
        <v>61888536</v>
      </c>
      <c r="K10" s="36">
        <v>0</v>
      </c>
      <c r="L10" s="36">
        <v>300000</v>
      </c>
      <c r="M10" s="36">
        <v>0</v>
      </c>
      <c r="N10" s="36"/>
      <c r="O10" s="36">
        <v>0</v>
      </c>
      <c r="P10" s="45">
        <f>472839-1319</f>
        <v>471520</v>
      </c>
      <c r="Q10" s="45">
        <f>6182-572</f>
        <v>5610</v>
      </c>
      <c r="R10" s="36">
        <v>0</v>
      </c>
      <c r="S10" s="36">
        <v>0</v>
      </c>
      <c r="T10" s="36">
        <v>0</v>
      </c>
      <c r="U10" s="36">
        <v>0</v>
      </c>
      <c r="V10" s="36">
        <v>21006</v>
      </c>
      <c r="W10" s="36">
        <v>1263</v>
      </c>
      <c r="X10" s="36">
        <v>721</v>
      </c>
      <c r="Y10" s="36">
        <v>0</v>
      </c>
      <c r="Z10" s="36">
        <v>43418</v>
      </c>
      <c r="AA10" s="36">
        <v>0</v>
      </c>
      <c r="AB10" s="36">
        <f>SUM(K10:AA10)</f>
        <v>843538</v>
      </c>
      <c r="AC10" s="36">
        <f>AB10+J10</f>
        <v>62732074</v>
      </c>
    </row>
    <row r="11" spans="1:29" s="30" customFormat="1" ht="34.5" customHeight="1">
      <c r="A11" s="43" t="s">
        <v>45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f>SUM(B11:I11)</f>
        <v>0</v>
      </c>
      <c r="K11" s="36">
        <v>0</v>
      </c>
      <c r="L11" s="36">
        <v>0</v>
      </c>
      <c r="M11" s="36">
        <v>0</v>
      </c>
      <c r="N11" s="36"/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f>SUM(K11:AA11)</f>
        <v>0</v>
      </c>
      <c r="AC11" s="36">
        <f>AB11+J11</f>
        <v>0</v>
      </c>
    </row>
    <row r="12" spans="1:29" s="30" customFormat="1" ht="34.5" customHeight="1">
      <c r="A12" s="43" t="s">
        <v>39</v>
      </c>
      <c r="B12" s="41">
        <v>48158</v>
      </c>
      <c r="C12" s="36"/>
      <c r="D12" s="36" t="s">
        <v>5</v>
      </c>
      <c r="E12" s="36"/>
      <c r="F12" s="36"/>
      <c r="G12" s="36"/>
      <c r="H12" s="36"/>
      <c r="I12" s="36"/>
      <c r="J12" s="36">
        <f>SUM(B12:I12)</f>
        <v>48158</v>
      </c>
      <c r="K12" s="36"/>
      <c r="L12" s="36"/>
      <c r="M12" s="36"/>
      <c r="N12" s="36"/>
      <c r="O12" s="36"/>
      <c r="P12" s="36"/>
      <c r="Q12" s="36"/>
      <c r="R12" s="36" t="s">
        <v>5</v>
      </c>
      <c r="S12" s="36"/>
      <c r="T12" s="36" t="s">
        <v>5</v>
      </c>
      <c r="U12" s="36"/>
      <c r="V12" s="36"/>
      <c r="W12" s="36"/>
      <c r="X12" s="36"/>
      <c r="Y12" s="36"/>
      <c r="Z12" s="36"/>
      <c r="AA12" s="36"/>
      <c r="AB12" s="36">
        <f>SUM(K12:AA12)</f>
        <v>0</v>
      </c>
      <c r="AC12" s="36">
        <f>AB12+J12</f>
        <v>48158</v>
      </c>
    </row>
    <row r="13" spans="1:29" ht="48.75" customHeight="1">
      <c r="A13" s="37"/>
      <c r="B13" s="37"/>
      <c r="C13" s="37"/>
      <c r="D13" s="37"/>
      <c r="E13" s="37"/>
      <c r="F13" s="37"/>
      <c r="G13" s="39"/>
      <c r="H13" s="3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80.25" customHeight="1">
      <c r="A14" s="37"/>
      <c r="B14" s="37"/>
      <c r="C14" s="37"/>
      <c r="D14" s="37"/>
      <c r="E14" s="37"/>
      <c r="F14" s="37"/>
      <c r="G14" s="39"/>
      <c r="H14" s="39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52.5" customHeight="1">
      <c r="A15" s="37"/>
      <c r="B15" s="37"/>
      <c r="C15" s="37"/>
      <c r="D15" s="37"/>
      <c r="E15" s="37"/>
      <c r="F15" s="37"/>
      <c r="G15" s="39"/>
      <c r="H15" s="3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76.5" customHeight="1">
      <c r="A16" s="37"/>
      <c r="B16" s="37"/>
      <c r="C16" s="37"/>
      <c r="D16" s="37"/>
      <c r="E16" s="37"/>
      <c r="F16" s="37"/>
      <c r="G16" s="39"/>
      <c r="H16" s="3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60" customHeight="1">
      <c r="A17" s="37"/>
      <c r="B17" s="37"/>
      <c r="C17" s="37"/>
      <c r="D17" s="37"/>
      <c r="E17" s="37"/>
      <c r="F17" s="37"/>
      <c r="G17" s="39"/>
      <c r="H17" s="39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83.25" customHeight="1">
      <c r="A18" s="37"/>
      <c r="B18" s="37"/>
      <c r="C18" s="37"/>
      <c r="D18" s="37"/>
      <c r="E18" s="37"/>
      <c r="F18" s="37"/>
      <c r="G18" s="39"/>
      <c r="H18" s="3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58.5" customHeight="1">
      <c r="A19" s="38"/>
      <c r="B19" s="38"/>
      <c r="C19" s="38"/>
      <c r="D19" s="38"/>
      <c r="E19" s="38"/>
      <c r="F19" s="38"/>
      <c r="G19" s="40"/>
      <c r="H19" s="4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7:8" ht="16.5">
      <c r="G20" s="32"/>
      <c r="H20" s="32"/>
    </row>
  </sheetData>
  <mergeCells count="16">
    <mergeCell ref="S6:S7"/>
    <mergeCell ref="B6:B7"/>
    <mergeCell ref="A5:A7"/>
    <mergeCell ref="D6:D7"/>
    <mergeCell ref="E6:E7"/>
    <mergeCell ref="C6:C7"/>
    <mergeCell ref="U6:AA6"/>
    <mergeCell ref="AC5:AC7"/>
    <mergeCell ref="AB6:AB7"/>
    <mergeCell ref="J6:J7"/>
    <mergeCell ref="L5:AB5"/>
    <mergeCell ref="B5:J5"/>
    <mergeCell ref="T6:T7"/>
    <mergeCell ref="F6:I6"/>
    <mergeCell ref="K6:M6"/>
    <mergeCell ref="O6:R6"/>
  </mergeCells>
  <printOptions horizontalCentered="1"/>
  <pageMargins left="0.4724409448818898" right="0.4724409448818898" top="0.7874015748031497" bottom="0.7874015748031497" header="0.4330708661417323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moi9054</dc:creator>
  <cp:keywords/>
  <dc:description/>
  <cp:lastModifiedBy>moi9054</cp:lastModifiedBy>
  <cp:lastPrinted>2007-09-05T07:41:05Z</cp:lastPrinted>
  <dcterms:created xsi:type="dcterms:W3CDTF">2006-01-04T10:40:26Z</dcterms:created>
  <dcterms:modified xsi:type="dcterms:W3CDTF">2007-10-24T04:03:14Z</dcterms:modified>
  <cp:category/>
  <cp:version/>
  <cp:contentType/>
  <cp:contentStatus/>
</cp:coreProperties>
</file>