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690" windowHeight="7290" tabRatio="690" firstSheet="4" activeTab="4"/>
  </bookViews>
  <sheets>
    <sheet name="歲出保留數分析表" sheetId="1" r:id="rId1"/>
    <sheet name="歲出賸餘分析表" sheetId="2" r:id="rId2"/>
    <sheet name="人事費分析表" sheetId="3" r:id="rId3"/>
    <sheet name="增購汰換車輛表" sheetId="4" r:id="rId4"/>
    <sheet name="重大計畫" sheetId="5" r:id="rId5"/>
  </sheets>
  <definedNames>
    <definedName name="_xlnm.Print_Titles" localSheetId="4">'重大計畫'!$4:$6</definedName>
    <definedName name="_xlnm.Print_Titles" localSheetId="0">'歲出保留數分析表'!$1:$3</definedName>
    <definedName name="_xlnm.Print_Titles" localSheetId="1">'歲出賸餘分析表'!$2:$3</definedName>
  </definedNames>
  <calcPr fullCalcOnLoad="1"/>
</workbook>
</file>

<file path=xl/sharedStrings.xml><?xml version="1.0" encoding="utf-8"?>
<sst xmlns="http://schemas.openxmlformats.org/spreadsheetml/2006/main" count="504" uniqueCount="226">
  <si>
    <r>
      <t>年</t>
    </r>
    <r>
      <rPr>
        <sz val="12"/>
        <rFont val="Times New Roman"/>
        <family val="1"/>
      </rPr>
      <t xml:space="preserve">  </t>
    </r>
    <r>
      <rPr>
        <sz val="12"/>
        <rFont val="標楷體"/>
        <family val="4"/>
      </rPr>
      <t>度</t>
    </r>
  </si>
  <si>
    <r>
      <t>工</t>
    </r>
    <r>
      <rPr>
        <sz val="12"/>
        <rFont val="Times New Roman"/>
        <family val="1"/>
      </rPr>
      <t xml:space="preserve">  </t>
    </r>
    <r>
      <rPr>
        <sz val="12"/>
        <rFont val="標楷體"/>
        <family val="4"/>
      </rPr>
      <t>作</t>
    </r>
    <r>
      <rPr>
        <sz val="12"/>
        <rFont val="Times New Roman"/>
        <family val="1"/>
      </rPr>
      <t xml:space="preserve">  </t>
    </r>
    <r>
      <rPr>
        <sz val="12"/>
        <rFont val="標楷體"/>
        <family val="4"/>
      </rPr>
      <t xml:space="preserve">計 </t>
    </r>
    <r>
      <rPr>
        <sz val="12"/>
        <rFont val="Times New Roman"/>
        <family val="1"/>
      </rPr>
      <t xml:space="preserve"> </t>
    </r>
    <r>
      <rPr>
        <sz val="12"/>
        <rFont val="標楷體"/>
        <family val="4"/>
      </rPr>
      <t>畫</t>
    </r>
    <r>
      <rPr>
        <sz val="12"/>
        <rFont val="Times New Roman"/>
        <family val="1"/>
      </rPr>
      <t xml:space="preserve">  </t>
    </r>
    <r>
      <rPr>
        <sz val="12"/>
        <rFont val="標楷體"/>
        <family val="4"/>
      </rPr>
      <t>名</t>
    </r>
    <r>
      <rPr>
        <sz val="12"/>
        <rFont val="Times New Roman"/>
        <family val="1"/>
      </rPr>
      <t xml:space="preserve">  </t>
    </r>
    <r>
      <rPr>
        <sz val="12"/>
        <rFont val="標楷體"/>
        <family val="4"/>
      </rPr>
      <t>稱</t>
    </r>
  </si>
  <si>
    <r>
      <t>賸餘數</t>
    </r>
    <r>
      <rPr>
        <sz val="12"/>
        <rFont val="Times New Roman"/>
        <family val="1"/>
      </rPr>
      <t>(</t>
    </r>
    <r>
      <rPr>
        <sz val="12"/>
        <rFont val="標楷體"/>
        <family val="4"/>
      </rPr>
      <t>或減免、註銷數</t>
    </r>
    <r>
      <rPr>
        <sz val="12"/>
        <rFont val="Times New Roman"/>
        <family val="1"/>
      </rPr>
      <t>)</t>
    </r>
  </si>
  <si>
    <r>
      <t>經</t>
    </r>
    <r>
      <rPr>
        <sz val="12"/>
        <rFont val="Times New Roman"/>
        <family val="1"/>
      </rPr>
      <t xml:space="preserve">            </t>
    </r>
    <r>
      <rPr>
        <sz val="12"/>
        <rFont val="標楷體"/>
        <family val="4"/>
      </rPr>
      <t>常</t>
    </r>
    <r>
      <rPr>
        <sz val="12"/>
        <rFont val="Times New Roman"/>
        <family val="1"/>
      </rPr>
      <t xml:space="preserve">            </t>
    </r>
    <r>
      <rPr>
        <sz val="12"/>
        <rFont val="標楷體"/>
        <family val="4"/>
      </rPr>
      <t>門</t>
    </r>
  </si>
  <si>
    <r>
      <t>資</t>
    </r>
    <r>
      <rPr>
        <sz val="12"/>
        <rFont val="Times New Roman"/>
        <family val="1"/>
      </rPr>
      <t xml:space="preserve">            </t>
    </r>
    <r>
      <rPr>
        <sz val="12"/>
        <rFont val="標楷體"/>
        <family val="4"/>
      </rPr>
      <t>本</t>
    </r>
    <r>
      <rPr>
        <sz val="12"/>
        <rFont val="Times New Roman"/>
        <family val="1"/>
      </rPr>
      <t xml:space="preserve">            </t>
    </r>
    <r>
      <rPr>
        <sz val="12"/>
        <rFont val="標楷體"/>
        <family val="4"/>
      </rPr>
      <t>門</t>
    </r>
  </si>
  <si>
    <r>
      <t>備</t>
    </r>
    <r>
      <rPr>
        <sz val="12"/>
        <rFont val="Times New Roman"/>
        <family val="1"/>
      </rPr>
      <t xml:space="preserve">         </t>
    </r>
    <r>
      <rPr>
        <sz val="12"/>
        <rFont val="標楷體"/>
        <family val="4"/>
      </rPr>
      <t>註</t>
    </r>
  </si>
  <si>
    <r>
      <t>金</t>
    </r>
    <r>
      <rPr>
        <sz val="12"/>
        <rFont val="Times New Roman"/>
        <family val="1"/>
      </rPr>
      <t xml:space="preserve">     </t>
    </r>
    <r>
      <rPr>
        <sz val="12"/>
        <rFont val="標楷體"/>
        <family val="4"/>
      </rPr>
      <t>額</t>
    </r>
  </si>
  <si>
    <t xml:space="preserve"> %</t>
  </si>
  <si>
    <r>
      <t>類</t>
    </r>
    <r>
      <rPr>
        <sz val="12"/>
        <rFont val="Times New Roman"/>
        <family val="1"/>
      </rPr>
      <t xml:space="preserve"> </t>
    </r>
    <r>
      <rPr>
        <sz val="12"/>
        <rFont val="標楷體"/>
        <family val="4"/>
      </rPr>
      <t>型</t>
    </r>
  </si>
  <si>
    <r>
      <t>金</t>
    </r>
    <r>
      <rPr>
        <sz val="12"/>
        <rFont val="Times New Roman"/>
        <family val="1"/>
      </rPr>
      <t xml:space="preserve">        </t>
    </r>
    <r>
      <rPr>
        <sz val="12"/>
        <rFont val="標楷體"/>
        <family val="4"/>
      </rPr>
      <t>額</t>
    </r>
  </si>
  <si>
    <t>賸餘原因說明
及相關改善措施</t>
  </si>
  <si>
    <r>
      <t>賸餘原因說明</t>
    </r>
    <r>
      <rPr>
        <sz val="12"/>
        <rFont val="Times New Roman"/>
        <family val="1"/>
      </rPr>
      <t xml:space="preserve">
</t>
    </r>
    <r>
      <rPr>
        <sz val="12"/>
        <rFont val="標楷體"/>
        <family val="4"/>
      </rPr>
      <t>及相關改善措施</t>
    </r>
  </si>
  <si>
    <t>內政資訊業務</t>
  </si>
  <si>
    <t>業務費節餘</t>
  </si>
  <si>
    <t>小計</t>
  </si>
  <si>
    <t>戶政業務</t>
  </si>
  <si>
    <t>社會福利服務業務</t>
  </si>
  <si>
    <t>設備標餘款</t>
  </si>
  <si>
    <t>一般行政</t>
  </si>
  <si>
    <t>實際進用員額較少人事費節餘</t>
  </si>
  <si>
    <t>補助經費結餘</t>
  </si>
  <si>
    <t>測量及方域</t>
  </si>
  <si>
    <t>地籍及不動產服務業管理</t>
  </si>
  <si>
    <t>平均地權及土地利用</t>
  </si>
  <si>
    <t>營繕工程結餘</t>
  </si>
  <si>
    <t>交通及運輸設備</t>
  </si>
  <si>
    <t>社會保險業務</t>
  </si>
  <si>
    <t>因國民年金法尚未完成立法工作，故無法展開籌備工作</t>
  </si>
  <si>
    <t>社會救助業務</t>
  </si>
  <si>
    <t>委辦計畫經費結餘</t>
  </si>
  <si>
    <t>辦理天然災害救助經費未動支數</t>
  </si>
  <si>
    <t>委辦經費結餘</t>
  </si>
  <si>
    <t>委辦費結餘</t>
  </si>
  <si>
    <t>營建工程</t>
  </si>
  <si>
    <t>社會行政業務</t>
  </si>
  <si>
    <t>﹪</t>
  </si>
  <si>
    <t>C20</t>
  </si>
  <si>
    <t>經常門小計</t>
  </si>
  <si>
    <t>經常門</t>
  </si>
  <si>
    <t>資本門小計</t>
  </si>
  <si>
    <t>經資門小計</t>
  </si>
  <si>
    <r>
      <t>C</t>
    </r>
    <r>
      <rPr>
        <sz val="12"/>
        <rFont val="標楷體"/>
        <family val="4"/>
      </rPr>
      <t>20</t>
    </r>
  </si>
  <si>
    <t>C9</t>
  </si>
  <si>
    <t>戶政業務*</t>
  </si>
  <si>
    <t>資本門</t>
  </si>
  <si>
    <t>C12</t>
  </si>
  <si>
    <t>C14</t>
  </si>
  <si>
    <t>本部地政司委託辦理94年度臺灣地區基本圖測計畫合約自94年11月8日至96年3月7日止(採購)期程跨越年度。</t>
  </si>
  <si>
    <r>
      <t>C</t>
    </r>
    <r>
      <rPr>
        <sz val="12"/>
        <rFont val="標楷體"/>
        <family val="4"/>
      </rPr>
      <t>15</t>
    </r>
  </si>
  <si>
    <t>B7</t>
  </si>
  <si>
    <t>基本地形圖資料庫相關標準修訂
合約期程跨越年度</t>
  </si>
  <si>
    <t>C4</t>
  </si>
  <si>
    <r>
      <t>測量專業整合服務工作
計畫(採購</t>
    </r>
    <r>
      <rPr>
        <sz val="12"/>
        <rFont val="標楷體"/>
        <family val="4"/>
      </rPr>
      <t>)期程</t>
    </r>
    <r>
      <rPr>
        <sz val="12"/>
        <rFont val="標楷體"/>
        <family val="4"/>
      </rPr>
      <t>跨越年度</t>
    </r>
  </si>
  <si>
    <r>
      <t>95</t>
    </r>
    <r>
      <rPr>
        <sz val="12"/>
        <rFont val="標楷體"/>
        <family val="4"/>
      </rPr>
      <t>年度領海及鄰接區海域基本圖測量工作
計畫(採購</t>
    </r>
    <r>
      <rPr>
        <sz val="12"/>
        <rFont val="標楷體"/>
        <family val="4"/>
      </rPr>
      <t>)期程</t>
    </r>
    <r>
      <rPr>
        <sz val="12"/>
        <rFont val="標楷體"/>
        <family val="4"/>
      </rPr>
      <t>跨越年度</t>
    </r>
  </si>
  <si>
    <r>
      <t>臺灣地區大地水準面模式更新計算及教育推廣案
計畫(採購</t>
    </r>
    <r>
      <rPr>
        <sz val="12"/>
        <rFont val="標楷體"/>
        <family val="4"/>
      </rPr>
      <t>)期程</t>
    </r>
    <r>
      <rPr>
        <sz val="12"/>
        <rFont val="標楷體"/>
        <family val="4"/>
      </rPr>
      <t>跨越年度</t>
    </r>
  </si>
  <si>
    <r>
      <t>基本控制測量成果資料查詢系統暨衛星追蹤站接收資料庫管理系統更新及擴充工作
計畫(採購</t>
    </r>
    <r>
      <rPr>
        <sz val="12"/>
        <rFont val="標楷體"/>
        <family val="4"/>
      </rPr>
      <t>)期程</t>
    </r>
    <r>
      <rPr>
        <sz val="12"/>
        <rFont val="標楷體"/>
        <family val="4"/>
      </rPr>
      <t>跨越年度</t>
    </r>
  </si>
  <si>
    <r>
      <t>利用大氣訊號延遲量之水平梯度提升</t>
    </r>
    <r>
      <rPr>
        <sz val="12"/>
        <rFont val="標楷體"/>
        <family val="4"/>
      </rPr>
      <t>GPS</t>
    </r>
    <r>
      <rPr>
        <sz val="12"/>
        <rFont val="標楷體"/>
        <family val="4"/>
      </rPr>
      <t>衛星追蹤站定位精度分析工作
計畫(採購</t>
    </r>
    <r>
      <rPr>
        <sz val="12"/>
        <rFont val="標楷體"/>
        <family val="4"/>
      </rPr>
      <t>)期程</t>
    </r>
    <r>
      <rPr>
        <sz val="12"/>
        <rFont val="標楷體"/>
        <family val="4"/>
      </rPr>
      <t>跨越年度</t>
    </r>
  </si>
  <si>
    <r>
      <t>多頻異質</t>
    </r>
    <r>
      <rPr>
        <sz val="12"/>
        <rFont val="標楷體"/>
        <family val="4"/>
      </rPr>
      <t>GPS</t>
    </r>
    <r>
      <rPr>
        <sz val="12"/>
        <rFont val="標楷體"/>
        <family val="4"/>
      </rPr>
      <t>相位數據於動態衛星定位測量之應用
計畫(採購</t>
    </r>
    <r>
      <rPr>
        <sz val="12"/>
        <rFont val="標楷體"/>
        <family val="4"/>
      </rPr>
      <t>)期程</t>
    </r>
    <r>
      <rPr>
        <sz val="12"/>
        <rFont val="標楷體"/>
        <family val="4"/>
      </rPr>
      <t>跨越年度</t>
    </r>
  </si>
  <si>
    <r>
      <t>國際標準電子海圖製作工作
計畫(採購</t>
    </r>
    <r>
      <rPr>
        <sz val="12"/>
        <rFont val="標楷體"/>
        <family val="4"/>
      </rPr>
      <t>)期程</t>
    </r>
    <r>
      <rPr>
        <sz val="12"/>
        <rFont val="標楷體"/>
        <family val="4"/>
      </rPr>
      <t>跨越年度</t>
    </r>
  </si>
  <si>
    <r>
      <t>規劃建構海域功能區劃制度工作
計畫(採購</t>
    </r>
    <r>
      <rPr>
        <sz val="12"/>
        <rFont val="標楷體"/>
        <family val="4"/>
      </rPr>
      <t>)期程</t>
    </r>
    <r>
      <rPr>
        <sz val="12"/>
        <rFont val="標楷體"/>
        <family val="4"/>
      </rPr>
      <t>跨越年度</t>
    </r>
  </si>
  <si>
    <r>
      <t>94</t>
    </r>
    <r>
      <rPr>
        <sz val="12"/>
        <rFont val="標楷體"/>
        <family val="4"/>
      </rPr>
      <t>年編印國家各級行政區域圖工作計畫之成果檢查工作
計畫(採購</t>
    </r>
    <r>
      <rPr>
        <sz val="12"/>
        <rFont val="標楷體"/>
        <family val="4"/>
      </rPr>
      <t>)期程</t>
    </r>
    <r>
      <rPr>
        <sz val="12"/>
        <rFont val="標楷體"/>
        <family val="4"/>
      </rPr>
      <t>跨越年度</t>
    </r>
  </si>
  <si>
    <r>
      <t>一等水準點水準及衛星定位測量檢測工作
計畫(採購</t>
    </r>
    <r>
      <rPr>
        <sz val="12"/>
        <rFont val="標楷體"/>
        <family val="4"/>
      </rPr>
      <t>)期程</t>
    </r>
    <r>
      <rPr>
        <sz val="12"/>
        <rFont val="標楷體"/>
        <family val="4"/>
      </rPr>
      <t>跨越年度</t>
    </r>
  </si>
  <si>
    <r>
      <t>一等水準點上重力測量檢測工作
計畫(採購</t>
    </r>
    <r>
      <rPr>
        <sz val="12"/>
        <rFont val="標楷體"/>
        <family val="4"/>
      </rPr>
      <t>)期程</t>
    </r>
    <r>
      <rPr>
        <sz val="12"/>
        <rFont val="標楷體"/>
        <family val="4"/>
      </rPr>
      <t>跨越年度</t>
    </r>
  </si>
  <si>
    <r>
      <t>宜蘭縣與花蓮縣三等控制點管理維護作業
計畫(採購</t>
    </r>
    <r>
      <rPr>
        <sz val="12"/>
        <rFont val="標楷體"/>
        <family val="4"/>
      </rPr>
      <t>)期程</t>
    </r>
    <r>
      <rPr>
        <sz val="12"/>
        <rFont val="標楷體"/>
        <family val="4"/>
      </rPr>
      <t>跨越年度</t>
    </r>
  </si>
  <si>
    <r>
      <t>二、三等水準測量作業規範研擬工作
計畫(採購</t>
    </r>
    <r>
      <rPr>
        <sz val="12"/>
        <rFont val="標楷體"/>
        <family val="4"/>
      </rPr>
      <t>)期程</t>
    </r>
    <r>
      <rPr>
        <sz val="12"/>
        <rFont val="標楷體"/>
        <family val="4"/>
      </rPr>
      <t>跨越年度</t>
    </r>
  </si>
  <si>
    <r>
      <t>航遙測空標及自然、人工地物特徵點資料庫建置與研擬規範及流通供應辦法工作
計畫(採購</t>
    </r>
    <r>
      <rPr>
        <sz val="12"/>
        <rFont val="標楷體"/>
        <family val="4"/>
      </rPr>
      <t>)期程</t>
    </r>
    <r>
      <rPr>
        <sz val="12"/>
        <rFont val="標楷體"/>
        <family val="4"/>
      </rPr>
      <t>跨越年度</t>
    </r>
  </si>
  <si>
    <r>
      <t>數值地形模形測製規範修訂暨多影像來源修測技術發展工作
計畫(採購</t>
    </r>
    <r>
      <rPr>
        <sz val="12"/>
        <rFont val="標楷體"/>
        <family val="4"/>
      </rPr>
      <t>)期程</t>
    </r>
    <r>
      <rPr>
        <sz val="12"/>
        <rFont val="標楷體"/>
        <family val="4"/>
      </rPr>
      <t>跨越年度</t>
    </r>
  </si>
  <si>
    <r>
      <t>應用透水光達技術於近岸海域測繪工作
計畫(採購</t>
    </r>
    <r>
      <rPr>
        <sz val="12"/>
        <rFont val="標楷體"/>
        <family val="4"/>
      </rPr>
      <t>)期程</t>
    </r>
    <r>
      <rPr>
        <sz val="12"/>
        <rFont val="標楷體"/>
        <family val="4"/>
      </rPr>
      <t>跨越年度</t>
    </r>
  </si>
  <si>
    <r>
      <t>三維數位城市模型先期建置工作
計畫(採購</t>
    </r>
    <r>
      <rPr>
        <sz val="12"/>
        <rFont val="標楷體"/>
        <family val="4"/>
      </rPr>
      <t>)期程</t>
    </r>
    <r>
      <rPr>
        <sz val="12"/>
        <rFont val="標楷體"/>
        <family val="4"/>
      </rPr>
      <t>跨越年度</t>
    </r>
  </si>
  <si>
    <r>
      <t>高程資料流通共享標準制度規劃建置作業
計畫(採購</t>
    </r>
    <r>
      <rPr>
        <sz val="12"/>
        <rFont val="標楷體"/>
        <family val="4"/>
      </rPr>
      <t>)期程</t>
    </r>
    <r>
      <rPr>
        <sz val="12"/>
        <rFont val="標楷體"/>
        <family val="4"/>
      </rPr>
      <t>跨越年度</t>
    </r>
  </si>
  <si>
    <r>
      <t>產製正射影像區塊並進行新影像方位求解技術開發工作
計畫(採購</t>
    </r>
    <r>
      <rPr>
        <sz val="12"/>
        <rFont val="標楷體"/>
        <family val="4"/>
      </rPr>
      <t>)期程</t>
    </r>
    <r>
      <rPr>
        <sz val="12"/>
        <rFont val="標楷體"/>
        <family val="4"/>
      </rPr>
      <t>跨越年度</t>
    </r>
  </si>
  <si>
    <r>
      <t>以空載光達技術辦理河川及洪氾溢淹地區及中高海拔山區數值地形測製與研究
計畫(採購</t>
    </r>
    <r>
      <rPr>
        <sz val="12"/>
        <rFont val="標楷體"/>
        <family val="4"/>
      </rPr>
      <t>)期程</t>
    </r>
    <r>
      <rPr>
        <sz val="12"/>
        <rFont val="標楷體"/>
        <family val="4"/>
      </rPr>
      <t>跨越年度</t>
    </r>
  </si>
  <si>
    <r>
      <t>95</t>
    </r>
    <r>
      <rPr>
        <sz val="12"/>
        <rFont val="標楷體"/>
        <family val="4"/>
      </rPr>
      <t>年度發展影像高精度正射糾正相關技術及系統
計畫(採購</t>
    </r>
    <r>
      <rPr>
        <sz val="12"/>
        <rFont val="標楷體"/>
        <family val="4"/>
      </rPr>
      <t>)期程</t>
    </r>
    <r>
      <rPr>
        <sz val="12"/>
        <rFont val="標楷體"/>
        <family val="4"/>
      </rPr>
      <t>跨越年度</t>
    </r>
  </si>
  <si>
    <r>
      <t>地面三維雷射掃瞄儀於測繪領域應用之初步評估作業
計畫(採購</t>
    </r>
    <r>
      <rPr>
        <sz val="12"/>
        <rFont val="標楷體"/>
        <family val="4"/>
      </rPr>
      <t>)期程</t>
    </r>
    <r>
      <rPr>
        <sz val="12"/>
        <rFont val="標楷體"/>
        <family val="4"/>
      </rPr>
      <t>跨越年度</t>
    </r>
  </si>
  <si>
    <r>
      <t>建立地面三維雷射掃瞄儀校正系統評估作業委託辦理
計畫(採購</t>
    </r>
    <r>
      <rPr>
        <sz val="12"/>
        <rFont val="標楷體"/>
        <family val="4"/>
      </rPr>
      <t>)期程</t>
    </r>
    <r>
      <rPr>
        <sz val="12"/>
        <rFont val="標楷體"/>
        <family val="4"/>
      </rPr>
      <t>跨越年度</t>
    </r>
  </si>
  <si>
    <r>
      <t>95</t>
    </r>
    <r>
      <rPr>
        <sz val="12"/>
        <rFont val="標楷體"/>
        <family val="4"/>
      </rPr>
      <t>年度大陸礁層調查工作及其相關設備購置案
計畫(採購</t>
    </r>
    <r>
      <rPr>
        <sz val="12"/>
        <rFont val="標楷體"/>
        <family val="4"/>
      </rPr>
      <t>)期程</t>
    </r>
    <r>
      <rPr>
        <sz val="12"/>
        <rFont val="標楷體"/>
        <family val="4"/>
      </rPr>
      <t>跨越年度</t>
    </r>
  </si>
  <si>
    <t>95年度大陸礁層調查作業整合服務工作案
合約期程跨越年度</t>
  </si>
  <si>
    <r>
      <t>95</t>
    </r>
    <r>
      <rPr>
        <sz val="12"/>
        <rFont val="標楷體"/>
        <family val="4"/>
      </rPr>
      <t>年度大陸礁層調查作業整合服務工作案
計畫(採購</t>
    </r>
    <r>
      <rPr>
        <sz val="12"/>
        <rFont val="標楷體"/>
        <family val="4"/>
      </rPr>
      <t>)期程</t>
    </r>
    <r>
      <rPr>
        <sz val="12"/>
        <rFont val="標楷體"/>
        <family val="4"/>
      </rPr>
      <t>跨越年度</t>
    </r>
  </si>
  <si>
    <t>國際海洋法劃界原則及我國海洋劃界條件研析工作案
合約期程跨越年度</t>
  </si>
  <si>
    <t>95年度大陸礁層調查工作及其相關設備購置案
合約期程跨越年度</t>
  </si>
  <si>
    <t>B4</t>
  </si>
  <si>
    <t>B14</t>
  </si>
  <si>
    <t>營建工程*</t>
  </si>
  <si>
    <t>社會行政業務*</t>
  </si>
  <si>
    <t>目睹家庭暴力兒童少年實驗性校園教師輔導教案計畫
合約期程跨越年度</t>
  </si>
  <si>
    <t>智能障礙者人身安全保護實驗性校園教師輔導教案計畫
合約期程跨越年度</t>
  </si>
  <si>
    <t>婚姻暴力受暴婦女團體帶領者督導計畫
合約期程跨越年度</t>
  </si>
  <si>
    <t>攝製「2006台灣向家庭暴力、性侵害及性騷擾說不」系列宣導影片
合約期程跨越年度</t>
  </si>
  <si>
    <t>攝製智能障礙者性侵害案件偵訊教材
合約期程跨越年度</t>
  </si>
  <si>
    <t>社會福利服務業務*</t>
  </si>
  <si>
    <t>家庭暴力、性侵害及性騷擾防治網站
合約期程跨越年度</t>
  </si>
  <si>
    <t xml:space="preserve">                                           單位:新臺幣元</t>
  </si>
  <si>
    <t>年度</t>
  </si>
  <si>
    <t>類型</t>
  </si>
  <si>
    <t>保留原因說明及相關改善措施</t>
  </si>
  <si>
    <t>辦理「先總統蔣公暨蔣故總統經國先生移靈奉安典禮」正積極與家屬洽辦中。</t>
  </si>
  <si>
    <t>1.司法院大法官於94年9月28日對戶籍法第8條第2項、第3項與憲法第22條及第23條規定作成釋字第603號解釋意旨不符，應自解釋公布之日起不再適用，本部即刻通知本案得標廠商（艾群公司）終止契約。
2.本案因艾群公司向本部請求賠償而未獲共識，向臺灣臺北地方法院民事庭進行民事訴訟，目前本案仍在進行民事訴訟程序，未及於95年度辦理完成，需保留至96年度以備支應終止契約相關費用。</t>
  </si>
  <si>
    <t>台灣婦女運動史紀錄片合約期程跨越年度(因本部未完成腳本審查)</t>
  </si>
  <si>
    <t>合約期程跨越年度</t>
  </si>
  <si>
    <t>公辦初選及公費選舉之選民意見調查因契約書所訂執行期限至96年2月14日</t>
  </si>
  <si>
    <t>測量及方域*</t>
  </si>
  <si>
    <t>計畫(採購)期程跨越年度</t>
  </si>
  <si>
    <t>內政資訊業務*</t>
  </si>
  <si>
    <t>A4</t>
  </si>
  <si>
    <t>A21</t>
  </si>
  <si>
    <t>尾款需待公共藝術徵選設置完成報告書獲相關委員會審議通過後始能辦理給付</t>
  </si>
  <si>
    <t>C4</t>
  </si>
  <si>
    <t>社政資訊整合系統
合約期程跨越年度</t>
  </si>
  <si>
    <t>全人照顧關懷科技計畫先期規劃計畫
合約期程跨越年度</t>
  </si>
  <si>
    <t>全國社會福利津貼給付資料比對資訊系統
合約期程跨越年度</t>
  </si>
  <si>
    <t>老年婦女照顧負擔與社會支持之研究
合約期程跨越年度</t>
  </si>
  <si>
    <t>照顧服務管理資訊系統平台-個案、政策與照管業務管理系統暨既有功能擴增及推廣
合約期程跨越年度</t>
  </si>
  <si>
    <t>95年度身心障礙者生活需求調查
合約期程跨越年度</t>
  </si>
  <si>
    <t>95年度身心障礙者福利與服務評估機制、流程與服務需求評估指標之研究
合約期程跨越年度</t>
  </si>
  <si>
    <t>全國身心障礙者生涯轉銜個案務資料管理系統維護推廣
合約期程跨越年度</t>
  </si>
  <si>
    <t>C14</t>
  </si>
  <si>
    <t>委託勞保局辦理發放敬老福利生活津貼行政費
合約期程跨越年度</t>
  </si>
  <si>
    <t>經常門合計</t>
  </si>
  <si>
    <t>資本門合計</t>
  </si>
  <si>
    <t>經資門合計</t>
  </si>
  <si>
    <t>C20</t>
  </si>
  <si>
    <t>高精度及高解析度數值地形模型成果資料庫及供應維護系統建置工作
本案因須配合本部其他工作資料成果完成後，始可辦理匯入本案資料庫等後續工作</t>
  </si>
  <si>
    <t>補助經費結餘</t>
  </si>
  <si>
    <t>專案動支第一預備金辦理中央聯合辦公大樓辦公室中央空調送風管清潔案經費標餘款</t>
  </si>
  <si>
    <t>設備費節餘款</t>
  </si>
  <si>
    <t>九十三年度一、二等衛星控制點檢測工作受颱風豪雨影響承商提出展期及免計逾期罰款</t>
  </si>
  <si>
    <r>
      <t>9</t>
    </r>
    <r>
      <rPr>
        <sz val="12"/>
        <rFont val="標楷體"/>
        <family val="4"/>
      </rPr>
      <t>3</t>
    </r>
    <r>
      <rPr>
        <sz val="12"/>
        <rFont val="標楷體"/>
        <family val="4"/>
      </rPr>
      <t>年度一、二等重力測量工作受台灣地質特性影響承商未能如期完成</t>
    </r>
  </si>
  <si>
    <t>93年度臺灣地區基本圖修測工作因辦理成果檢查之單位檢查不合格尚未完成，將繼續保留至96年度。</t>
  </si>
  <si>
    <t>93年度臺灣地區基本圖修測工作(第2標)因成果驗收不合格尚未完成，將繼續保留至96年度。</t>
  </si>
  <si>
    <t>93年度臺灣地區基本圖修測工作(第3標)因天候因素影響航空攝影無法完成，將繼續保留至96年度。</t>
  </si>
  <si>
    <t>編印國家各級行政區域圖工作廠商逾期完工</t>
  </si>
  <si>
    <t>編印國家各級行政區域圖工作第一年雲林縣廠商逾期完工</t>
  </si>
  <si>
    <t>九十三年度臺灣地區基本圖修測(第一標)成果檢查工作因審查廠商逾期。</t>
  </si>
  <si>
    <t>編印國家各級行政區域圖工作計畫第二年廠商逾期完工</t>
  </si>
  <si>
    <t>94年編印國家各級行政區域圖工作計畫(第一標)廠商逾期完工</t>
  </si>
  <si>
    <t>94年編印國家各級行政區域圖工作計畫(第二標)廠商逾期完工</t>
  </si>
  <si>
    <t>94年編印國家各級行政區域圖工作計畫第三標廠商逾期完工</t>
  </si>
  <si>
    <r>
      <t>9</t>
    </r>
    <r>
      <rPr>
        <sz val="12"/>
        <rFont val="標楷體"/>
        <family val="4"/>
      </rPr>
      <t>4年度</t>
    </r>
    <r>
      <rPr>
        <sz val="12"/>
        <rFont val="標楷體"/>
        <family val="4"/>
      </rPr>
      <t>一、二等重力測量工作，一次發包分年編列預算，受台灣地質特性影響承商未能如期完成</t>
    </r>
  </si>
  <si>
    <r>
      <t>九十三年度臺灣地區基本圖修測(第二、三標)成果檢查工作，審查廠商變更契約延至</t>
    </r>
    <r>
      <rPr>
        <sz val="12"/>
        <rFont val="標楷體"/>
        <family val="4"/>
      </rPr>
      <t>96</t>
    </r>
    <r>
      <rPr>
        <sz val="12"/>
        <rFont val="標楷體"/>
        <family val="4"/>
      </rPr>
      <t>年度</t>
    </r>
    <r>
      <rPr>
        <sz val="12"/>
        <rFont val="標楷體"/>
        <family val="4"/>
      </rPr>
      <t>。</t>
    </r>
  </si>
  <si>
    <t>利用絶對重力測量提昇衛星追踨站高程坐標變化估計精度工作，因絕對重力儀送原廠維修獲准合約展延至96年4月1日。</t>
  </si>
  <si>
    <r>
      <t>94年度低航高空載重力測量工作，因飛機檢修及重力儀調用因素獲准合約展延至</t>
    </r>
    <r>
      <rPr>
        <sz val="12"/>
        <rFont val="標楷體"/>
        <family val="4"/>
      </rPr>
      <t>97年1月30日。</t>
    </r>
  </si>
  <si>
    <t>利用福衛二號影像製作衛星影像地圖試辦作業，合約期程跨越年度</t>
  </si>
  <si>
    <t>人民團體資訊管理系統建置案，合約期程跨越年度。</t>
  </si>
  <si>
    <t>C14</t>
  </si>
  <si>
    <t>內 政</t>
  </si>
  <si>
    <t>部</t>
  </si>
  <si>
    <t>人 事 費</t>
  </si>
  <si>
    <t>分 析 表</t>
  </si>
  <si>
    <t>中華民國</t>
  </si>
  <si>
    <r>
      <t>95</t>
    </r>
    <r>
      <rPr>
        <sz val="12"/>
        <rFont val="標楷體"/>
        <family val="4"/>
      </rPr>
      <t>年度</t>
    </r>
  </si>
  <si>
    <r>
      <t>單位</t>
    </r>
    <r>
      <rPr>
        <sz val="10"/>
        <rFont val="Times New Roman"/>
        <family val="1"/>
      </rPr>
      <t>:</t>
    </r>
    <r>
      <rPr>
        <sz val="10"/>
        <rFont val="標楷體"/>
        <family val="4"/>
      </rPr>
      <t>新台幣元</t>
    </r>
    <r>
      <rPr>
        <sz val="10"/>
        <rFont val="Times New Roman"/>
        <family val="1"/>
      </rPr>
      <t>;%;</t>
    </r>
    <r>
      <rPr>
        <sz val="10"/>
        <rFont val="標楷體"/>
        <family val="4"/>
      </rPr>
      <t>人</t>
    </r>
  </si>
  <si>
    <t>人事費別</t>
  </si>
  <si>
    <t>預算數</t>
  </si>
  <si>
    <r>
      <t>決算數</t>
    </r>
    <r>
      <rPr>
        <sz val="12"/>
        <rFont val="Times New Roman"/>
        <family val="1"/>
      </rPr>
      <t>(2)</t>
    </r>
  </si>
  <si>
    <r>
      <t xml:space="preserve">      </t>
    </r>
    <r>
      <rPr>
        <sz val="12"/>
        <rFont val="標楷體"/>
        <family val="4"/>
      </rPr>
      <t>比較增減數</t>
    </r>
  </si>
  <si>
    <t>員工人數</t>
  </si>
  <si>
    <r>
      <t>說</t>
    </r>
    <r>
      <rPr>
        <sz val="12"/>
        <rFont val="Times New Roman"/>
        <family val="1"/>
      </rPr>
      <t xml:space="preserve">         </t>
    </r>
    <r>
      <rPr>
        <sz val="12"/>
        <rFont val="標楷體"/>
        <family val="4"/>
      </rPr>
      <t>明</t>
    </r>
  </si>
  <si>
    <t>原預算數</t>
  </si>
  <si>
    <t>預算增減數</t>
  </si>
  <si>
    <r>
      <t>合</t>
    </r>
    <r>
      <rPr>
        <sz val="12"/>
        <rFont val="Times New Roman"/>
        <family val="1"/>
      </rPr>
      <t xml:space="preserve">         </t>
    </r>
    <r>
      <rPr>
        <sz val="12"/>
        <rFont val="標楷體"/>
        <family val="4"/>
      </rPr>
      <t>計</t>
    </r>
    <r>
      <rPr>
        <sz val="12"/>
        <rFont val="Times New Roman"/>
        <family val="1"/>
      </rPr>
      <t>(1)</t>
    </r>
  </si>
  <si>
    <r>
      <t xml:space="preserve"> </t>
    </r>
    <r>
      <rPr>
        <sz val="12"/>
        <rFont val="標楷體"/>
        <family val="4"/>
      </rPr>
      <t>金</t>
    </r>
    <r>
      <rPr>
        <sz val="12"/>
        <rFont val="Times New Roman"/>
        <family val="1"/>
      </rPr>
      <t xml:space="preserve">  </t>
    </r>
    <r>
      <rPr>
        <sz val="12"/>
        <rFont val="標楷體"/>
        <family val="4"/>
      </rPr>
      <t>額</t>
    </r>
    <r>
      <rPr>
        <sz val="12"/>
        <rFont val="Times New Roman"/>
        <family val="1"/>
      </rPr>
      <t xml:space="preserve">  (3)=(2)-(1)</t>
    </r>
  </si>
  <si>
    <r>
      <t>百分比</t>
    </r>
    <r>
      <rPr>
        <sz val="12"/>
        <rFont val="Times New Roman"/>
        <family val="1"/>
      </rPr>
      <t>(3)/(1)</t>
    </r>
  </si>
  <si>
    <t>預計數</t>
  </si>
  <si>
    <t>實有數</t>
  </si>
  <si>
    <r>
      <t>一</t>
    </r>
    <r>
      <rPr>
        <sz val="12"/>
        <rFont val="Times New Roman"/>
        <family val="1"/>
      </rPr>
      <t>.</t>
    </r>
    <r>
      <rPr>
        <sz val="12"/>
        <rFont val="標楷體"/>
        <family val="4"/>
      </rPr>
      <t>民意代表待遇</t>
    </r>
  </si>
  <si>
    <r>
      <t>二</t>
    </r>
    <r>
      <rPr>
        <sz val="12"/>
        <rFont val="Times New Roman"/>
        <family val="1"/>
      </rPr>
      <t>.</t>
    </r>
    <r>
      <rPr>
        <sz val="12"/>
        <rFont val="標楷體"/>
        <family val="4"/>
      </rPr>
      <t>政務人員待遇</t>
    </r>
  </si>
  <si>
    <r>
      <t>三</t>
    </r>
    <r>
      <rPr>
        <sz val="12"/>
        <rFont val="Times New Roman"/>
        <family val="1"/>
      </rPr>
      <t>.</t>
    </r>
    <r>
      <rPr>
        <sz val="12"/>
        <rFont val="標楷體"/>
        <family val="4"/>
      </rPr>
      <t>法定編製人員待遇</t>
    </r>
  </si>
  <si>
    <t>四.約聘僱人員待遇</t>
  </si>
  <si>
    <r>
      <t>五</t>
    </r>
    <r>
      <rPr>
        <sz val="12"/>
        <rFont val="Times New Roman"/>
        <family val="1"/>
      </rPr>
      <t>.</t>
    </r>
    <r>
      <rPr>
        <sz val="12"/>
        <rFont val="標楷體"/>
        <family val="4"/>
      </rPr>
      <t>技工及工友待遇</t>
    </r>
  </si>
  <si>
    <r>
      <t>六</t>
    </r>
    <r>
      <rPr>
        <sz val="12"/>
        <rFont val="Times New Roman"/>
        <family val="1"/>
      </rPr>
      <t>.</t>
    </r>
    <r>
      <rPr>
        <sz val="12"/>
        <rFont val="標楷體"/>
        <family val="4"/>
      </rPr>
      <t>獎金</t>
    </r>
  </si>
  <si>
    <r>
      <t>七</t>
    </r>
    <r>
      <rPr>
        <sz val="12"/>
        <rFont val="Times New Roman"/>
        <family val="1"/>
      </rPr>
      <t>.</t>
    </r>
    <r>
      <rPr>
        <sz val="12"/>
        <rFont val="標楷體"/>
        <family val="4"/>
      </rPr>
      <t>其他給與</t>
    </r>
  </si>
  <si>
    <t>九.退休退職恩給給付</t>
  </si>
  <si>
    <t>十.退休離職儲金</t>
  </si>
  <si>
    <r>
      <t>十一</t>
    </r>
    <r>
      <rPr>
        <sz val="12"/>
        <rFont val="Times New Roman"/>
        <family val="1"/>
      </rPr>
      <t>.</t>
    </r>
    <r>
      <rPr>
        <sz val="12"/>
        <rFont val="標楷體"/>
        <family val="4"/>
      </rPr>
      <t>保險</t>
    </r>
  </si>
  <si>
    <r>
      <t>十二</t>
    </r>
    <r>
      <rPr>
        <sz val="12"/>
        <rFont val="Times New Roman"/>
        <family val="1"/>
      </rPr>
      <t>.</t>
    </r>
    <r>
      <rPr>
        <sz val="12"/>
        <rFont val="標楷體"/>
        <family val="4"/>
      </rPr>
      <t>調待準備</t>
    </r>
  </si>
  <si>
    <r>
      <t>合</t>
    </r>
    <r>
      <rPr>
        <sz val="12"/>
        <rFont val="Times New Roman"/>
        <family val="1"/>
      </rPr>
      <t xml:space="preserve">                              </t>
    </r>
    <r>
      <rPr>
        <sz val="12"/>
        <rFont val="標楷體"/>
        <family val="4"/>
      </rPr>
      <t>計</t>
    </r>
  </si>
  <si>
    <t>內 政 部</t>
  </si>
  <si>
    <t>增購及汰換車輛明細表</t>
  </si>
  <si>
    <r>
      <t>中華民國</t>
    </r>
    <r>
      <rPr>
        <sz val="10"/>
        <rFont val="Times New Roman"/>
        <family val="1"/>
      </rPr>
      <t>95</t>
    </r>
    <r>
      <rPr>
        <sz val="10"/>
        <rFont val="標楷體"/>
        <family val="4"/>
      </rPr>
      <t xml:space="preserve">年度　 </t>
    </r>
  </si>
  <si>
    <t xml:space="preserve">                                         </t>
  </si>
  <si>
    <t>車輛類別型</t>
  </si>
  <si>
    <r>
      <t>預</t>
    </r>
    <r>
      <rPr>
        <sz val="10"/>
        <rFont val="Times New Roman"/>
        <family val="1"/>
      </rPr>
      <t xml:space="preserve">    </t>
    </r>
    <r>
      <rPr>
        <sz val="10"/>
        <rFont val="標楷體"/>
        <family val="4"/>
      </rPr>
      <t>算</t>
    </r>
    <r>
      <rPr>
        <sz val="10"/>
        <rFont val="Times New Roman"/>
        <family val="1"/>
      </rPr>
      <t xml:space="preserve">    </t>
    </r>
    <r>
      <rPr>
        <sz val="10"/>
        <rFont val="標楷體"/>
        <family val="4"/>
      </rPr>
      <t>數</t>
    </r>
  </si>
  <si>
    <r>
      <t>決算數</t>
    </r>
    <r>
      <rPr>
        <sz val="10"/>
        <rFont val="Times New Roman"/>
        <family val="1"/>
      </rPr>
      <t>(2)</t>
    </r>
  </si>
  <si>
    <r>
      <t xml:space="preserve"> </t>
    </r>
    <r>
      <rPr>
        <sz val="9"/>
        <rFont val="標楷體"/>
        <family val="4"/>
      </rPr>
      <t>比較增減數</t>
    </r>
  </si>
  <si>
    <r>
      <t>車</t>
    </r>
    <r>
      <rPr>
        <sz val="10"/>
        <rFont val="Times New Roman"/>
        <family val="1"/>
      </rPr>
      <t xml:space="preserve">   </t>
    </r>
    <r>
      <rPr>
        <sz val="10"/>
        <rFont val="標楷體"/>
        <family val="4"/>
      </rPr>
      <t>輛</t>
    </r>
    <r>
      <rPr>
        <sz val="10"/>
        <rFont val="Times New Roman"/>
        <family val="1"/>
      </rPr>
      <t xml:space="preserve">   </t>
    </r>
    <r>
      <rPr>
        <sz val="10"/>
        <rFont val="標楷體"/>
        <family val="4"/>
      </rPr>
      <t>數</t>
    </r>
  </si>
  <si>
    <r>
      <t>說</t>
    </r>
    <r>
      <rPr>
        <sz val="10"/>
        <rFont val="Times New Roman"/>
        <family val="1"/>
      </rPr>
      <t xml:space="preserve">         </t>
    </r>
    <r>
      <rPr>
        <sz val="10"/>
        <rFont val="標楷體"/>
        <family val="4"/>
      </rPr>
      <t>明</t>
    </r>
  </si>
  <si>
    <t>原預算數</t>
  </si>
  <si>
    <t>預算增減數</t>
  </si>
  <si>
    <r>
      <t>合</t>
    </r>
    <r>
      <rPr>
        <sz val="8"/>
        <rFont val="Times New Roman"/>
        <family val="1"/>
      </rPr>
      <t xml:space="preserve">  </t>
    </r>
    <r>
      <rPr>
        <sz val="8"/>
        <rFont val="標楷體"/>
        <family val="4"/>
      </rPr>
      <t>計（</t>
    </r>
    <r>
      <rPr>
        <sz val="8"/>
        <rFont val="Times New Roman"/>
        <family val="1"/>
      </rPr>
      <t>1</t>
    </r>
    <r>
      <rPr>
        <sz val="8"/>
        <rFont val="標楷體"/>
        <family val="4"/>
      </rPr>
      <t>）</t>
    </r>
  </si>
  <si>
    <r>
      <t>金</t>
    </r>
    <r>
      <rPr>
        <sz val="7"/>
        <rFont val="Times New Roman"/>
        <family val="1"/>
      </rPr>
      <t xml:space="preserve">     </t>
    </r>
    <r>
      <rPr>
        <sz val="7"/>
        <rFont val="標楷體"/>
        <family val="4"/>
      </rPr>
      <t>額
（</t>
    </r>
    <r>
      <rPr>
        <sz val="7"/>
        <rFont val="Times New Roman"/>
        <family val="1"/>
      </rPr>
      <t>3</t>
    </r>
    <r>
      <rPr>
        <sz val="7"/>
        <rFont val="標楷體"/>
        <family val="4"/>
      </rPr>
      <t>）</t>
    </r>
    <r>
      <rPr>
        <sz val="7"/>
        <rFont val="Times New Roman"/>
        <family val="1"/>
      </rPr>
      <t>=</t>
    </r>
    <r>
      <rPr>
        <sz val="7"/>
        <rFont val="標楷體"/>
        <family val="4"/>
      </rPr>
      <t>（</t>
    </r>
    <r>
      <rPr>
        <sz val="7"/>
        <rFont val="Times New Roman"/>
        <family val="1"/>
      </rPr>
      <t>2</t>
    </r>
    <r>
      <rPr>
        <sz val="7"/>
        <rFont val="標楷體"/>
        <family val="4"/>
      </rPr>
      <t>）</t>
    </r>
    <r>
      <rPr>
        <sz val="7"/>
        <rFont val="Times New Roman"/>
        <family val="1"/>
      </rPr>
      <t>-</t>
    </r>
    <r>
      <rPr>
        <sz val="7"/>
        <rFont val="標楷體"/>
        <family val="4"/>
      </rPr>
      <t>（</t>
    </r>
    <r>
      <rPr>
        <sz val="7"/>
        <rFont val="Times New Roman"/>
        <family val="1"/>
      </rPr>
      <t>1</t>
    </r>
    <r>
      <rPr>
        <sz val="7"/>
        <rFont val="標楷體"/>
        <family val="4"/>
      </rPr>
      <t>）</t>
    </r>
  </si>
  <si>
    <r>
      <t>百分比
（</t>
    </r>
    <r>
      <rPr>
        <sz val="7"/>
        <rFont val="Times New Roman"/>
        <family val="1"/>
      </rPr>
      <t>3</t>
    </r>
    <r>
      <rPr>
        <sz val="7"/>
        <rFont val="標楷體"/>
        <family val="4"/>
      </rPr>
      <t>）／（</t>
    </r>
    <r>
      <rPr>
        <sz val="7"/>
        <rFont val="Times New Roman"/>
        <family val="1"/>
      </rPr>
      <t>1</t>
    </r>
    <r>
      <rPr>
        <sz val="7"/>
        <rFont val="標楷體"/>
        <family val="4"/>
      </rPr>
      <t>）</t>
    </r>
  </si>
  <si>
    <t>預  計
購入數</t>
  </si>
  <si>
    <t>實  際
購入數</t>
  </si>
  <si>
    <t>公務轎車</t>
  </si>
  <si>
    <t>汰換公務轎車係於86年度購置</t>
  </si>
  <si>
    <t>合計</t>
  </si>
  <si>
    <t>外籍配偶照顧輔導基金</t>
  </si>
  <si>
    <t>係外籍配偶照顧輔導基金附屬單位預算，業經分別於本〈95〉年5月8日及7月14日簽奉　核可，將新臺幣各1億5,000萬元轉入外籍配偶照顧輔導基金專戶。</t>
  </si>
  <si>
    <t>本部參與捷運新店線大坪林站聯合開發計畫</t>
  </si>
  <si>
    <t>1.聯合開發新建工程保留2,536,959元之暫付數於96年繼續執行，預算餘數2,777,042元辦理繳庫。
2.戶政司戶籍作業科內部裝潢工程4,986,000元保留於96年繼續執行。</t>
  </si>
  <si>
    <t>重大計畫預算執行績效分析表</t>
  </si>
  <si>
    <r>
      <t>中華民國</t>
    </r>
    <r>
      <rPr>
        <sz val="16"/>
        <rFont val="Times New Roman"/>
        <family val="1"/>
      </rPr>
      <t>95</t>
    </r>
    <r>
      <rPr>
        <sz val="16"/>
        <rFont val="標楷體"/>
        <family val="4"/>
      </rPr>
      <t xml:space="preserve">年度　 </t>
    </r>
  </si>
  <si>
    <t>單位:新台幣千元</t>
  </si>
  <si>
    <t xml:space="preserve">  計  畫  名  稱</t>
  </si>
  <si>
    <t>計畫總金額</t>
  </si>
  <si>
    <t>截至本年度已編列預算數</t>
  </si>
  <si>
    <t>可支用預算數</t>
  </si>
  <si>
    <t>執行數</t>
  </si>
  <si>
    <t>執行數占可支用預算數百分比﹪</t>
  </si>
  <si>
    <t>執行未達90﹪之原因及其改進措施</t>
  </si>
  <si>
    <t>以前年度</t>
  </si>
  <si>
    <t>本年度</t>
  </si>
  <si>
    <t>合計</t>
  </si>
  <si>
    <t>備註</t>
  </si>
  <si>
    <r>
      <t xml:space="preserve">                                     </t>
    </r>
    <r>
      <rPr>
        <sz val="12"/>
        <rFont val="標楷體"/>
        <family val="4"/>
      </rPr>
      <t>單位</t>
    </r>
    <r>
      <rPr>
        <sz val="12"/>
        <rFont val="Times New Roman"/>
        <family val="1"/>
      </rPr>
      <t>:</t>
    </r>
    <r>
      <rPr>
        <sz val="12"/>
        <rFont val="標楷體"/>
        <family val="4"/>
      </rPr>
      <t>新臺幣元</t>
    </r>
    <r>
      <rPr>
        <sz val="12"/>
        <rFont val="Times New Roman"/>
        <family val="1"/>
      </rPr>
      <t xml:space="preserve"> </t>
    </r>
  </si>
  <si>
    <t>八.加班值班費</t>
  </si>
  <si>
    <t>工作計畫名稱</t>
  </si>
  <si>
    <t>歲出保留數</t>
  </si>
  <si>
    <t>保留原因分析</t>
  </si>
  <si>
    <t>應付數</t>
  </si>
  <si>
    <t>保留數</t>
  </si>
  <si>
    <t>合計</t>
  </si>
  <si>
    <t>經資門</t>
  </si>
  <si>
    <t>金額</t>
  </si>
  <si>
    <t>單位:新台幣元;%;輛</t>
  </si>
  <si>
    <t>民政業務</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</si>
</sst>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_ "/>
    <numFmt numFmtId="180" formatCode="#,##0_);\(#,##0\)"/>
    <numFmt numFmtId="181" formatCode="#,##0_ ;[Red]\-#,##0\ "/>
    <numFmt numFmtId="182" formatCode="#,##0.00_ "/>
    <numFmt numFmtId="183" formatCode="#,##0.00000_ "/>
    <numFmt numFmtId="184" formatCode="0.0%"/>
    <numFmt numFmtId="185" formatCode="0.0000_ "/>
    <numFmt numFmtId="186" formatCode="0.000%"/>
    <numFmt numFmtId="187" formatCode="#,##0.000;[Red]\-#,##0.000"/>
    <numFmt numFmtId="188" formatCode="#,##0.0000;[Red]\-#,##0.0000"/>
    <numFmt numFmtId="189" formatCode="_-&quot;$&quot;* #,##0.0_-;\-&quot;$&quot;* #,##0.0_-;_-&quot;$&quot;* &quot;-&quot;??_-;_-@_-"/>
    <numFmt numFmtId="190" formatCode="_-&quot;$&quot;* #,##0_-;\-&quot;$&quot;* #,##0_-;_-&quot;$&quot;* &quot;-&quot;??_-;_-@_-"/>
    <numFmt numFmtId="191" formatCode="#,##0.0;\-#,##0.0"/>
    <numFmt numFmtId="192" formatCode="#,##0.0;[Red]\-#,##0.0"/>
    <numFmt numFmtId="193" formatCode="#,##0.00000;[Red]\-#,##0.00000"/>
    <numFmt numFmtId="194" formatCode="#,##0.000000;[Red]\-#,##0.000000"/>
    <numFmt numFmtId="195" formatCode="#,##0.0000000;[Red]\-#,##0.0000000"/>
    <numFmt numFmtId="196" formatCode="0_ "/>
    <numFmt numFmtId="197" formatCode="&quot;$&quot;#,##0"/>
    <numFmt numFmtId="198" formatCode="#,##0.000_);[Red]\(#,##0.000\)"/>
    <numFmt numFmtId="199" formatCode="0.00_ "/>
    <numFmt numFmtId="200" formatCode="General_)"/>
    <numFmt numFmtId="201" formatCode="0.00_)"/>
    <numFmt numFmtId="202" formatCode="#,##0.00_ ;[Red]\-#,##0.00\ "/>
    <numFmt numFmtId="203" formatCode="&quot;$&quot;#,##0_);\(&quot;$&quot;#,##0\)"/>
    <numFmt numFmtId="204" formatCode="&quot;$&quot;#,##0_);[Red]\(&quot;$&quot;#,##0\)"/>
    <numFmt numFmtId="205" formatCode="&quot;$&quot;#,##0.00_);\(&quot;$&quot;#,##0.00\)"/>
    <numFmt numFmtId="206" formatCode="&quot;$&quot;#,##0.00_);[Red]\(&quot;$&quot;#,##0.00\)"/>
    <numFmt numFmtId="207" formatCode="_(&quot;$&quot;* #,##0_);_(&quot;$&quot;* \(#,##0\);_(&quot;$&quot;* &quot;-&quot;_);_(@_)"/>
    <numFmt numFmtId="208" formatCode="_(* #,##0_);_(* \(#,##0\);_(* &quot;-&quot;_);_(@_)"/>
    <numFmt numFmtId="209" formatCode="_(&quot;$&quot;* #,##0.00_);_(&quot;$&quot;* \(#,##0.00\);_(&quot;$&quot;* &quot;-&quot;??_);_(@_)"/>
    <numFmt numFmtId="210" formatCode="_(* #,##0.00_);_(* \(#,##0.00\);_(* &quot;-&quot;??_);_(@_)"/>
    <numFmt numFmtId="211" formatCode="#,##0.0"/>
    <numFmt numFmtId="212" formatCode="#,##0;\-#,##0;\-"/>
    <numFmt numFmtId="213" formatCode="0.00_);[Red]\(0.00\)"/>
    <numFmt numFmtId="214" formatCode="#,##0.00_);[Red]\(#,##0.0\);"/>
    <numFmt numFmtId="215" formatCode="000"/>
    <numFmt numFmtId="216" formatCode="#,##0.00_);[Red]\(#,##0.00\)"/>
    <numFmt numFmtId="217" formatCode="0_);[Red]\(0\)"/>
    <numFmt numFmtId="218" formatCode="#,##0.00_);[Red]\(#,##0.00\);"/>
    <numFmt numFmtId="219" formatCode="#,##0.0000_);[Red]\(#,##0.0000\)"/>
    <numFmt numFmtId="220" formatCode="#,##0.000;\-#,##0.000"/>
    <numFmt numFmtId="221" formatCode="#,##0.0000"/>
    <numFmt numFmtId="222" formatCode="#,##0.0_ "/>
    <numFmt numFmtId="223" formatCode="0.0_ "/>
    <numFmt numFmtId="224" formatCode="0.000_ "/>
    <numFmt numFmtId="225" formatCode="m/d"/>
    <numFmt numFmtId="226" formatCode="[$-404]AM/PM\ hh:mm:ss"/>
    <numFmt numFmtId="227" formatCode="&quot;Yes&quot;;&quot;Yes&quot;;&quot;No&quot;"/>
    <numFmt numFmtId="228" formatCode="&quot;True&quot;;&quot;True&quot;;&quot;False&quot;"/>
    <numFmt numFmtId="229" formatCode="&quot;On&quot;;&quot;On&quot;;&quot;Off&quot;"/>
    <numFmt numFmtId="230" formatCode="_-* #,##0.0_-;\-* #,##0.0_-;_-* &quot;-&quot;?_-;_-@_-"/>
    <numFmt numFmtId="231" formatCode="[$-404]e/m/d;@"/>
  </numFmts>
  <fonts count="35">
    <font>
      <sz val="12"/>
      <name val="標楷體"/>
      <family val="4"/>
    </font>
    <font>
      <sz val="9"/>
      <name val="新細明體"/>
      <family val="1"/>
    </font>
    <font>
      <sz val="12"/>
      <name val="Times New Roman"/>
      <family val="1"/>
    </font>
    <font>
      <sz val="10"/>
      <name val="標楷體"/>
      <family val="4"/>
    </font>
    <font>
      <sz val="12"/>
      <name val="新細明體"/>
      <family val="1"/>
    </font>
    <font>
      <sz val="10"/>
      <name val="Times New Roman"/>
      <family val="1"/>
    </font>
    <font>
      <sz val="11"/>
      <name val="Times New Roman"/>
      <family val="1"/>
    </font>
    <font>
      <sz val="9"/>
      <name val="標楷體"/>
      <family val="4"/>
    </font>
    <font>
      <sz val="9"/>
      <name val="Times New Roman"/>
      <family val="1"/>
    </font>
    <font>
      <sz val="12"/>
      <color indexed="10"/>
      <name val="標楷體"/>
      <family val="4"/>
    </font>
    <font>
      <sz val="12"/>
      <color indexed="8"/>
      <name val="標楷體"/>
      <family val="4"/>
    </font>
    <font>
      <sz val="6"/>
      <name val="標楷體"/>
      <family val="4"/>
    </font>
    <font>
      <sz val="10"/>
      <color indexed="8"/>
      <name val="標楷體"/>
      <family val="4"/>
    </font>
    <font>
      <sz val="12"/>
      <color indexed="8"/>
      <name val="新細明體"/>
      <family val="1"/>
    </font>
    <font>
      <sz val="12"/>
      <color indexed="8"/>
      <name val="Times New Roman"/>
      <family val="1"/>
    </font>
    <font>
      <sz val="18"/>
      <name val="標楷體"/>
      <family val="4"/>
    </font>
    <font>
      <sz val="11"/>
      <color indexed="8"/>
      <name val="標楷體"/>
      <family val="4"/>
    </font>
    <font>
      <sz val="8"/>
      <name val="標楷體"/>
      <family val="4"/>
    </font>
    <font>
      <u val="single"/>
      <sz val="6"/>
      <color indexed="12"/>
      <name val="新細明體"/>
      <family val="1"/>
    </font>
    <font>
      <u val="single"/>
      <sz val="6"/>
      <color indexed="36"/>
      <name val="新細明體"/>
      <family val="1"/>
    </font>
    <font>
      <sz val="16"/>
      <name val="標楷體"/>
      <family val="4"/>
    </font>
    <font>
      <sz val="12"/>
      <name val="Courier"/>
      <family val="3"/>
    </font>
    <font>
      <b/>
      <i/>
      <sz val="16"/>
      <name val="Helv"/>
      <family val="2"/>
    </font>
    <font>
      <sz val="10"/>
      <name val="Arial"/>
      <family val="2"/>
    </font>
    <font>
      <sz val="14"/>
      <name val="新細明體"/>
      <family val="1"/>
    </font>
    <font>
      <sz val="10"/>
      <color indexed="8"/>
      <name val="新細明體"/>
      <family val="1"/>
    </font>
    <font>
      <sz val="8"/>
      <name val="Times New Roman"/>
      <family val="1"/>
    </font>
    <font>
      <sz val="7"/>
      <name val="Times New Roman"/>
      <family val="1"/>
    </font>
    <font>
      <sz val="7"/>
      <name val="標楷體"/>
      <family val="4"/>
    </font>
    <font>
      <sz val="30"/>
      <name val="標楷體"/>
      <family val="4"/>
    </font>
    <font>
      <sz val="16"/>
      <name val="Times New Roman"/>
      <family val="1"/>
    </font>
    <font>
      <b/>
      <sz val="12"/>
      <name val="標楷體"/>
      <family val="4"/>
    </font>
    <font>
      <b/>
      <sz val="14"/>
      <color indexed="8"/>
      <name val="標楷體"/>
      <family val="4"/>
    </font>
    <font>
      <sz val="11"/>
      <name val="標楷體"/>
      <family val="4"/>
    </font>
    <font>
      <sz val="10"/>
      <color indexed="10"/>
      <name val="Times New Roman"/>
      <family val="1"/>
    </font>
  </fonts>
  <fills count="3">
    <fill>
      <patternFill/>
    </fill>
    <fill>
      <patternFill patternType="gray125"/>
    </fill>
    <fill>
      <patternFill patternType="solid">
        <fgColor indexed="9"/>
        <bgColor indexed="64"/>
      </patternFill>
    </fill>
  </fills>
  <borders count="38">
    <border>
      <left/>
      <right/>
      <top/>
      <bottom/>
      <diagonal/>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medium"/>
    </border>
    <border>
      <left style="medium"/>
      <right>
        <color indexed="63"/>
      </right>
      <top style="thin"/>
      <bottom style="thin"/>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style="thick"/>
      <right style="thin"/>
      <top>
        <color indexed="63"/>
      </top>
      <bottom>
        <color indexed="63"/>
      </bottom>
    </border>
    <border>
      <left style="thin"/>
      <right style="thick"/>
      <top>
        <color indexed="63"/>
      </top>
      <bottom>
        <color indexed="63"/>
      </bottom>
    </border>
    <border>
      <left style="thin"/>
      <right style="thick"/>
      <top style="thin"/>
      <bottom>
        <color indexed="63"/>
      </bottom>
    </border>
    <border>
      <left style="thick"/>
      <right style="thin"/>
      <top>
        <color indexed="63"/>
      </top>
      <bottom style="medium"/>
    </border>
    <border>
      <left style="thin"/>
      <right style="thick"/>
      <top>
        <color indexed="63"/>
      </top>
      <bottom style="medium"/>
    </border>
    <border>
      <left>
        <color indexed="63"/>
      </left>
      <right>
        <color indexed="63"/>
      </right>
      <top style="thin"/>
      <bottom style="thin"/>
    </border>
    <border>
      <left>
        <color indexed="63"/>
      </left>
      <right style="thin"/>
      <top style="thin"/>
      <bottom style="thin"/>
    </border>
    <border>
      <left style="thin"/>
      <right style="thick"/>
      <top style="medium"/>
      <bottom style="thin"/>
    </border>
    <border>
      <left style="thin"/>
      <right style="thick"/>
      <top style="thin"/>
      <bottom style="thin"/>
    </border>
    <border>
      <left style="thick"/>
      <right style="thin"/>
      <top style="medium"/>
      <bottom style="thin"/>
    </border>
    <border>
      <left style="thick"/>
      <right style="thin"/>
      <top style="thin"/>
      <bottom style="thin"/>
    </border>
    <border>
      <left style="thin"/>
      <right style="thin"/>
      <top style="medium"/>
      <bottom style="thin"/>
    </border>
    <border>
      <left style="thin"/>
      <right style="medium"/>
      <top style="medium"/>
      <bottom>
        <color indexed="63"/>
      </bottom>
    </border>
    <border>
      <left style="thin"/>
      <right style="medium"/>
      <top>
        <color indexed="63"/>
      </top>
      <bottom style="thin"/>
    </border>
    <border>
      <left style="medium"/>
      <right style="thin"/>
      <top style="medium"/>
      <bottom style="thin"/>
    </border>
    <border>
      <left style="thin"/>
      <right style="thin"/>
      <top style="medium"/>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6" fillId="0" borderId="0" applyBorder="0" applyAlignment="0">
      <protection/>
    </xf>
    <xf numFmtId="200" fontId="21" fillId="2" borderId="1" applyNumberFormat="0" applyFont="0" applyFill="0" applyBorder="0">
      <alignment horizontal="center" vertical="center"/>
      <protection/>
    </xf>
    <xf numFmtId="201" fontId="22" fillId="0" borderId="0">
      <alignment/>
      <protection/>
    </xf>
    <xf numFmtId="0" fontId="23"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18" fillId="0" borderId="0" applyNumberFormat="0" applyFill="0" applyBorder="0" applyAlignment="0" applyProtection="0"/>
  </cellStyleXfs>
  <cellXfs count="241">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Font="1" applyAlignment="1">
      <alignment vertical="top"/>
    </xf>
    <xf numFmtId="179" fontId="0" fillId="0" borderId="1" xfId="0" applyNumberFormat="1" applyFont="1" applyBorder="1" applyAlignment="1">
      <alignment horizontal="center" vertical="center"/>
    </xf>
    <xf numFmtId="179" fontId="0" fillId="0" borderId="1" xfId="0" applyNumberFormat="1" applyFont="1" applyBorder="1" applyAlignment="1">
      <alignment horizontal="center" vertical="center" wrapText="1"/>
    </xf>
    <xf numFmtId="0" fontId="11" fillId="0" borderId="0" xfId="0" applyFont="1" applyAlignment="1">
      <alignment/>
    </xf>
    <xf numFmtId="0" fontId="0" fillId="0" borderId="0" xfId="0" applyFont="1" applyAlignment="1">
      <alignment/>
    </xf>
    <xf numFmtId="0" fontId="0" fillId="0" borderId="0" xfId="0" applyFont="1" applyAlignment="1">
      <alignment horizontal="right"/>
    </xf>
    <xf numFmtId="177" fontId="13" fillId="0" borderId="1" xfId="20" applyNumberFormat="1" applyFont="1" applyBorder="1" applyAlignment="1">
      <alignment vertical="top"/>
    </xf>
    <xf numFmtId="177" fontId="10" fillId="0" borderId="1" xfId="20" applyNumberFormat="1" applyFont="1" applyBorder="1" applyAlignment="1">
      <alignment vertical="top"/>
    </xf>
    <xf numFmtId="0" fontId="12" fillId="0" borderId="1" xfId="0" applyFont="1" applyBorder="1" applyAlignment="1">
      <alignment vertical="top" wrapText="1"/>
    </xf>
    <xf numFmtId="0" fontId="10" fillId="0" borderId="1" xfId="0" applyFont="1" applyBorder="1" applyAlignment="1">
      <alignment horizontal="distributed" vertical="center"/>
    </xf>
    <xf numFmtId="0" fontId="10" fillId="0" borderId="1" xfId="0" applyFont="1" applyBorder="1" applyAlignment="1">
      <alignment vertical="top"/>
    </xf>
    <xf numFmtId="0" fontId="14" fillId="0" borderId="1" xfId="0" applyFont="1" applyBorder="1" applyAlignment="1">
      <alignment vertical="top"/>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 fillId="0" borderId="0" xfId="0" applyFont="1" applyAlignment="1">
      <alignment/>
    </xf>
    <xf numFmtId="0" fontId="0" fillId="0" borderId="0" xfId="0" applyAlignment="1">
      <alignment vertical="center"/>
    </xf>
    <xf numFmtId="177" fontId="24" fillId="0" borderId="5" xfId="20" applyNumberFormat="1" applyFont="1" applyBorder="1" applyAlignment="1">
      <alignment/>
    </xf>
    <xf numFmtId="0" fontId="24" fillId="0" borderId="5" xfId="0" applyFont="1" applyBorder="1" applyAlignment="1">
      <alignment/>
    </xf>
    <xf numFmtId="179" fontId="0" fillId="0" borderId="5" xfId="0" applyNumberFormat="1"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6" xfId="0" applyFont="1" applyBorder="1" applyAlignment="1">
      <alignment vertical="center"/>
    </xf>
    <xf numFmtId="41" fontId="4" fillId="0" borderId="5" xfId="0" applyNumberFormat="1" applyFont="1" applyBorder="1" applyAlignment="1">
      <alignment vertical="center" wrapText="1"/>
    </xf>
    <xf numFmtId="41" fontId="4" fillId="0" borderId="5" xfId="0" applyNumberFormat="1" applyFont="1" applyBorder="1" applyAlignment="1">
      <alignment vertical="center"/>
    </xf>
    <xf numFmtId="10" fontId="4" fillId="0" borderId="5" xfId="23" applyNumberFormat="1" applyFont="1" applyBorder="1" applyAlignment="1">
      <alignment vertical="center" wrapText="1"/>
    </xf>
    <xf numFmtId="41" fontId="4" fillId="0" borderId="5" xfId="20" applyNumberFormat="1" applyFont="1" applyBorder="1" applyAlignment="1">
      <alignment vertical="center" wrapText="1"/>
    </xf>
    <xf numFmtId="177" fontId="4" fillId="0" borderId="5" xfId="20" applyNumberFormat="1" applyFont="1" applyBorder="1" applyAlignment="1">
      <alignment vertical="center" wrapText="1"/>
    </xf>
    <xf numFmtId="179" fontId="4" fillId="0" borderId="5" xfId="0" applyNumberFormat="1" applyFont="1" applyBorder="1" applyAlignment="1">
      <alignment vertical="center"/>
    </xf>
    <xf numFmtId="177" fontId="4" fillId="0" borderId="5" xfId="20" applyNumberFormat="1" applyFont="1" applyBorder="1" applyAlignment="1">
      <alignment vertical="center"/>
    </xf>
    <xf numFmtId="179" fontId="4" fillId="0" borderId="5" xfId="0" applyNumberFormat="1" applyFont="1" applyBorder="1" applyAlignment="1">
      <alignment vertical="center" wrapText="1"/>
    </xf>
    <xf numFmtId="10" fontId="4" fillId="0" borderId="5" xfId="0" applyNumberFormat="1" applyFont="1" applyBorder="1" applyAlignment="1">
      <alignment vertical="center"/>
    </xf>
    <xf numFmtId="3" fontId="4" fillId="0" borderId="5" xfId="0" applyNumberFormat="1" applyFont="1" applyBorder="1" applyAlignment="1">
      <alignment vertical="center"/>
    </xf>
    <xf numFmtId="179" fontId="2" fillId="0" borderId="7" xfId="0" applyNumberFormat="1"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vertical="center"/>
    </xf>
    <xf numFmtId="0" fontId="0" fillId="0" borderId="8" xfId="0" applyBorder="1" applyAlignment="1">
      <alignment horizontal="center" vertical="center" wrapText="1"/>
    </xf>
    <xf numFmtId="177" fontId="4" fillId="0" borderId="9" xfId="20" applyNumberFormat="1" applyFont="1" applyBorder="1" applyAlignment="1">
      <alignment vertical="center"/>
    </xf>
    <xf numFmtId="10" fontId="4" fillId="0" borderId="9" xfId="0" applyNumberFormat="1" applyFont="1" applyBorder="1" applyAlignment="1">
      <alignment vertical="center"/>
    </xf>
    <xf numFmtId="0" fontId="0" fillId="0" borderId="10" xfId="0" applyFont="1" applyBorder="1" applyAlignment="1">
      <alignment vertical="center"/>
    </xf>
    <xf numFmtId="179" fontId="4" fillId="0" borderId="5" xfId="0" applyNumberFormat="1" applyFont="1" applyBorder="1" applyAlignment="1">
      <alignment horizontal="center" vertical="center"/>
    </xf>
    <xf numFmtId="179" fontId="4" fillId="0" borderId="9" xfId="0" applyNumberFormat="1" applyFont="1" applyBorder="1" applyAlignment="1">
      <alignment horizontal="center" vertical="center"/>
    </xf>
    <xf numFmtId="179" fontId="0" fillId="0" borderId="5" xfId="0" applyNumberFormat="1" applyFont="1" applyBorder="1" applyAlignment="1">
      <alignment horizontal="center" vertical="center" wrapText="1"/>
    </xf>
    <xf numFmtId="179" fontId="0" fillId="0" borderId="5" xfId="0" applyNumberFormat="1" applyFont="1" applyBorder="1" applyAlignment="1">
      <alignment horizontal="center" vertical="center"/>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5" fillId="0" borderId="0" xfId="0" applyFont="1" applyBorder="1" applyAlignment="1">
      <alignment horizontal="center"/>
    </xf>
    <xf numFmtId="0" fontId="20" fillId="0" borderId="0" xfId="0" applyFont="1" applyBorder="1" applyAlignment="1">
      <alignment horizontal="right"/>
    </xf>
    <xf numFmtId="0" fontId="20" fillId="0" borderId="0" xfId="0" applyFont="1" applyBorder="1" applyAlignment="1">
      <alignment horizontal="left"/>
    </xf>
    <xf numFmtId="0" fontId="0" fillId="0" borderId="0" xfId="0"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right"/>
    </xf>
    <xf numFmtId="0" fontId="2" fillId="0" borderId="1" xfId="0" applyFont="1" applyBorder="1" applyAlignment="1">
      <alignment horizontal="center" vertical="center" wrapText="1"/>
    </xf>
    <xf numFmtId="0" fontId="0" fillId="0" borderId="4" xfId="0" applyFont="1" applyBorder="1" applyAlignment="1">
      <alignment vertical="center"/>
    </xf>
    <xf numFmtId="177" fontId="2" fillId="0" borderId="11" xfId="20" applyNumberFormat="1" applyFont="1" applyBorder="1" applyAlignment="1">
      <alignment vertical="center"/>
    </xf>
    <xf numFmtId="177" fontId="2" fillId="0" borderId="4" xfId="20" applyNumberFormat="1" applyFont="1" applyBorder="1" applyAlignment="1">
      <alignment vertical="center"/>
    </xf>
    <xf numFmtId="177" fontId="2" fillId="0" borderId="11" xfId="0" applyNumberFormat="1" applyFont="1" applyBorder="1" applyAlignment="1">
      <alignment vertical="center"/>
    </xf>
    <xf numFmtId="199" fontId="2" fillId="0" borderId="11" xfId="0" applyNumberFormat="1" applyFont="1" applyBorder="1" applyAlignment="1">
      <alignment vertical="center"/>
    </xf>
    <xf numFmtId="0" fontId="2" fillId="0" borderId="12" xfId="0" applyFont="1" applyBorder="1" applyAlignment="1">
      <alignment vertical="center"/>
    </xf>
    <xf numFmtId="0" fontId="0" fillId="0" borderId="13" xfId="0" applyFont="1" applyBorder="1" applyAlignment="1">
      <alignment vertical="center"/>
    </xf>
    <xf numFmtId="177" fontId="2" fillId="0" borderId="5" xfId="20" applyNumberFormat="1" applyFont="1" applyBorder="1" applyAlignment="1">
      <alignment vertical="center"/>
    </xf>
    <xf numFmtId="177" fontId="2" fillId="0" borderId="13" xfId="20" applyNumberFormat="1" applyFont="1" applyBorder="1" applyAlignment="1">
      <alignment vertical="center"/>
    </xf>
    <xf numFmtId="177" fontId="2" fillId="0" borderId="5" xfId="0" applyNumberFormat="1" applyFont="1" applyBorder="1" applyAlignment="1">
      <alignment vertical="center"/>
    </xf>
    <xf numFmtId="199" fontId="2" fillId="0" borderId="5" xfId="0" applyNumberFormat="1" applyFont="1" applyBorder="1" applyAlignment="1">
      <alignment vertical="center"/>
    </xf>
    <xf numFmtId="177" fontId="2" fillId="0" borderId="14" xfId="20" applyNumberFormat="1" applyFont="1" applyBorder="1" applyAlignment="1">
      <alignment vertical="center"/>
    </xf>
    <xf numFmtId="0" fontId="2" fillId="0" borderId="14" xfId="0" applyFont="1" applyBorder="1" applyAlignment="1">
      <alignment vertical="center"/>
    </xf>
    <xf numFmtId="0" fontId="2" fillId="0" borderId="14"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xf>
    <xf numFmtId="177" fontId="2" fillId="0" borderId="3" xfId="20" applyNumberFormat="1" applyFont="1" applyBorder="1" applyAlignment="1">
      <alignment vertical="center"/>
    </xf>
    <xf numFmtId="177" fontId="2" fillId="0" borderId="3" xfId="0" applyNumberFormat="1" applyFont="1" applyBorder="1" applyAlignment="1">
      <alignment vertical="center"/>
    </xf>
    <xf numFmtId="199" fontId="2" fillId="0" borderId="3" xfId="0" applyNumberFormat="1" applyFont="1" applyBorder="1" applyAlignment="1">
      <alignment vertical="center"/>
    </xf>
    <xf numFmtId="0" fontId="2" fillId="0" borderId="2" xfId="0" applyFont="1" applyBorder="1" applyAlignment="1">
      <alignment vertical="center"/>
    </xf>
    <xf numFmtId="0" fontId="20" fillId="0" borderId="0" xfId="0" applyFont="1" applyAlignment="1">
      <alignment/>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6" xfId="0" applyFont="1" applyBorder="1" applyAlignment="1">
      <alignment horizontal="center" vertical="center" wrapText="1"/>
    </xf>
    <xf numFmtId="0" fontId="28" fillId="0" borderId="1" xfId="0" applyFont="1" applyBorder="1" applyAlignment="1">
      <alignment horizontal="center" vertical="top" wrapText="1"/>
    </xf>
    <xf numFmtId="0" fontId="17" fillId="0" borderId="1" xfId="0" applyFont="1" applyBorder="1" applyAlignment="1">
      <alignment horizontal="center" vertical="center" wrapText="1"/>
    </xf>
    <xf numFmtId="0" fontId="3" fillId="0" borderId="13" xfId="0" applyFont="1" applyBorder="1" applyAlignment="1">
      <alignment vertical="top"/>
    </xf>
    <xf numFmtId="177" fontId="5" fillId="0" borderId="5" xfId="20" applyNumberFormat="1" applyFont="1" applyBorder="1" applyAlignment="1">
      <alignment vertical="top"/>
    </xf>
    <xf numFmtId="0" fontId="5" fillId="0" borderId="5" xfId="0" applyFont="1" applyBorder="1" applyAlignment="1">
      <alignment vertical="top"/>
    </xf>
    <xf numFmtId="0" fontId="3" fillId="0" borderId="14" xfId="0" applyFont="1" applyBorder="1" applyAlignment="1">
      <alignment vertical="top"/>
    </xf>
    <xf numFmtId="0" fontId="0" fillId="0" borderId="13" xfId="0" applyBorder="1" applyAlignment="1">
      <alignment/>
    </xf>
    <xf numFmtId="0" fontId="0" fillId="0" borderId="14" xfId="0" applyBorder="1" applyAlignment="1">
      <alignment/>
    </xf>
    <xf numFmtId="177" fontId="3" fillId="0" borderId="3" xfId="20" applyNumberFormat="1" applyFont="1" applyBorder="1" applyAlignment="1">
      <alignment vertical="top"/>
    </xf>
    <xf numFmtId="177" fontId="5" fillId="0" borderId="3" xfId="20" applyNumberFormat="1" applyFont="1" applyBorder="1" applyAlignment="1">
      <alignment vertical="top"/>
    </xf>
    <xf numFmtId="0" fontId="5" fillId="0" borderId="2" xfId="0" applyFont="1" applyBorder="1" applyAlignment="1">
      <alignment vertical="top"/>
    </xf>
    <xf numFmtId="0" fontId="20" fillId="0" borderId="0" xfId="0" applyFont="1" applyAlignment="1">
      <alignment horizontal="right"/>
    </xf>
    <xf numFmtId="0" fontId="10" fillId="0" borderId="1" xfId="19" applyFont="1" applyBorder="1" applyAlignment="1">
      <alignment vertical="top" wrapText="1"/>
      <protection/>
    </xf>
    <xf numFmtId="0" fontId="10" fillId="0" borderId="1" xfId="0" applyFont="1" applyBorder="1" applyAlignment="1">
      <alignment vertical="top" wrapText="1"/>
    </xf>
    <xf numFmtId="0" fontId="3" fillId="0" borderId="14" xfId="0" applyFont="1" applyBorder="1" applyAlignment="1">
      <alignment vertical="top" wrapText="1"/>
    </xf>
    <xf numFmtId="0" fontId="3" fillId="0" borderId="14" xfId="0" applyFont="1" applyBorder="1" applyAlignment="1">
      <alignment horizontal="left" vertical="top"/>
    </xf>
    <xf numFmtId="0" fontId="0" fillId="0" borderId="14" xfId="0" applyBorder="1" applyAlignment="1">
      <alignment vertical="top"/>
    </xf>
    <xf numFmtId="179" fontId="4" fillId="0" borderId="1" xfId="0" applyNumberFormat="1" applyFont="1" applyFill="1" applyBorder="1" applyAlignment="1">
      <alignment vertical="center"/>
    </xf>
    <xf numFmtId="10" fontId="0" fillId="0" borderId="17" xfId="0" applyNumberFormat="1" applyFont="1" applyBorder="1" applyAlignment="1">
      <alignment horizontal="center" vertical="center" wrapText="1"/>
    </xf>
    <xf numFmtId="0" fontId="31" fillId="0" borderId="18" xfId="0" applyFont="1" applyFill="1" applyBorder="1" applyAlignment="1">
      <alignment vertical="center" wrapText="1"/>
    </xf>
    <xf numFmtId="0" fontId="0" fillId="0" borderId="19" xfId="0" applyFont="1" applyFill="1" applyBorder="1" applyAlignment="1">
      <alignment vertical="top" wrapText="1"/>
    </xf>
    <xf numFmtId="179" fontId="32" fillId="0" borderId="20" xfId="0" applyNumberFormat="1" applyFont="1" applyFill="1" applyBorder="1" applyAlignment="1">
      <alignment horizontal="left" vertical="center"/>
    </xf>
    <xf numFmtId="179" fontId="2" fillId="0" borderId="1" xfId="0" applyNumberFormat="1" applyFont="1" applyFill="1" applyBorder="1" applyAlignment="1" applyProtection="1">
      <alignment vertical="center"/>
      <protection/>
    </xf>
    <xf numFmtId="10" fontId="0" fillId="0" borderId="1" xfId="0" applyNumberFormat="1" applyFont="1" applyBorder="1" applyAlignment="1">
      <alignment horizontal="right" vertical="center" wrapText="1"/>
    </xf>
    <xf numFmtId="0" fontId="0" fillId="0" borderId="18" xfId="0" applyFont="1" applyFill="1" applyBorder="1" applyAlignment="1">
      <alignment vertical="center"/>
    </xf>
    <xf numFmtId="0" fontId="0" fillId="0" borderId="18" xfId="0" applyFont="1" applyFill="1" applyBorder="1" applyAlignment="1">
      <alignment vertical="center" wrapText="1"/>
    </xf>
    <xf numFmtId="0" fontId="0" fillId="0" borderId="21" xfId="0" applyBorder="1" applyAlignment="1">
      <alignment/>
    </xf>
    <xf numFmtId="0" fontId="0" fillId="0" borderId="21" xfId="0" applyBorder="1" applyAlignment="1">
      <alignment horizontal="left"/>
    </xf>
    <xf numFmtId="0" fontId="0" fillId="0" borderId="21" xfId="0" applyBorder="1" applyAlignment="1">
      <alignment horizontal="right"/>
    </xf>
    <xf numFmtId="213" fontId="0" fillId="0" borderId="21" xfId="0" applyNumberFormat="1" applyBorder="1" applyAlignment="1">
      <alignment vertical="center"/>
    </xf>
    <xf numFmtId="0" fontId="0" fillId="0" borderId="21" xfId="0" applyBorder="1" applyAlignment="1">
      <alignment horizontal="center"/>
    </xf>
    <xf numFmtId="0" fontId="0" fillId="0" borderId="21" xfId="0" applyFont="1" applyBorder="1" applyAlignment="1">
      <alignment/>
    </xf>
    <xf numFmtId="0" fontId="2" fillId="0" borderId="21" xfId="0" applyFont="1" applyBorder="1" applyAlignment="1">
      <alignment/>
    </xf>
    <xf numFmtId="179" fontId="0" fillId="0" borderId="1" xfId="0" applyNumberFormat="1" applyFont="1" applyBorder="1" applyAlignment="1">
      <alignment horizontal="right" vertical="center"/>
    </xf>
    <xf numFmtId="213" fontId="2" fillId="0" borderId="1" xfId="0" applyNumberFormat="1" applyFont="1" applyBorder="1" applyAlignment="1">
      <alignment horizontal="center" vertical="center"/>
    </xf>
    <xf numFmtId="179" fontId="0" fillId="0" borderId="22" xfId="0" applyNumberFormat="1" applyFont="1" applyBorder="1" applyAlignment="1">
      <alignment horizontal="center" vertical="center"/>
    </xf>
    <xf numFmtId="179" fontId="0" fillId="0" borderId="5" xfId="0" applyNumberFormat="1" applyFont="1" applyBorder="1" applyAlignment="1">
      <alignment horizontal="left" vertical="center" wrapText="1"/>
    </xf>
    <xf numFmtId="179" fontId="0" fillId="0" borderId="5" xfId="0" applyNumberFormat="1" applyFont="1" applyBorder="1" applyAlignment="1">
      <alignment horizontal="right" vertical="center"/>
    </xf>
    <xf numFmtId="213" fontId="4" fillId="0" borderId="5" xfId="23" applyNumberFormat="1" applyFont="1" applyBorder="1" applyAlignment="1">
      <alignment vertical="center"/>
    </xf>
    <xf numFmtId="179" fontId="0" fillId="2" borderId="5" xfId="0" applyNumberFormat="1" applyFont="1" applyFill="1" applyBorder="1" applyAlignment="1">
      <alignment horizontal="center" vertical="center"/>
    </xf>
    <xf numFmtId="179" fontId="0" fillId="0" borderId="23" xfId="0" applyNumberFormat="1" applyFont="1" applyBorder="1" applyAlignment="1">
      <alignment horizontal="center" vertical="center"/>
    </xf>
    <xf numFmtId="0" fontId="10" fillId="0" borderId="22" xfId="0" applyFont="1" applyBorder="1" applyAlignment="1">
      <alignment vertical="center" wrapText="1"/>
    </xf>
    <xf numFmtId="0" fontId="0" fillId="0" borderId="5" xfId="0" applyFont="1" applyBorder="1" applyAlignment="1">
      <alignment horizontal="left" vertical="center" wrapText="1"/>
    </xf>
    <xf numFmtId="177" fontId="4" fillId="0" borderId="5" xfId="20" applyNumberFormat="1" applyFont="1" applyBorder="1" applyAlignment="1">
      <alignment horizontal="right" vertical="center"/>
    </xf>
    <xf numFmtId="179" fontId="0" fillId="0" borderId="23" xfId="0" applyNumberFormat="1" applyFont="1" applyBorder="1" applyAlignment="1">
      <alignment vertical="center" wrapText="1"/>
    </xf>
    <xf numFmtId="0" fontId="12" fillId="0" borderId="22" xfId="0" applyFont="1" applyBorder="1" applyAlignment="1">
      <alignment vertical="center" wrapText="1"/>
    </xf>
    <xf numFmtId="177" fontId="4" fillId="2" borderId="5" xfId="20" applyNumberFormat="1" applyFont="1" applyFill="1" applyBorder="1" applyAlignment="1">
      <alignment horizontal="right" vertical="center"/>
    </xf>
    <xf numFmtId="177" fontId="4" fillId="2" borderId="5" xfId="20" applyNumberFormat="1" applyFont="1" applyFill="1" applyBorder="1" applyAlignment="1">
      <alignment vertical="center"/>
    </xf>
    <xf numFmtId="179" fontId="0" fillId="0" borderId="23" xfId="0" applyNumberFormat="1" applyFont="1" applyBorder="1" applyAlignment="1">
      <alignment vertical="center"/>
    </xf>
    <xf numFmtId="213" fontId="2" fillId="0" borderId="5" xfId="0" applyNumberFormat="1" applyFont="1" applyBorder="1" applyAlignment="1">
      <alignment horizontal="center" vertical="center"/>
    </xf>
    <xf numFmtId="179" fontId="0" fillId="2" borderId="23" xfId="0" applyNumberFormat="1" applyFont="1" applyFill="1" applyBorder="1" applyAlignment="1">
      <alignment horizontal="center" vertical="center"/>
    </xf>
    <xf numFmtId="179" fontId="0" fillId="0" borderId="14" xfId="0" applyNumberFormat="1" applyFont="1" applyBorder="1" applyAlignment="1">
      <alignment horizontal="right" vertical="center"/>
    </xf>
    <xf numFmtId="179" fontId="0" fillId="0" borderId="0" xfId="0" applyNumberFormat="1" applyFont="1" applyBorder="1" applyAlignment="1">
      <alignment horizontal="right" vertical="center"/>
    </xf>
    <xf numFmtId="179" fontId="33" fillId="0" borderId="5" xfId="0" applyNumberFormat="1" applyFont="1" applyBorder="1" applyAlignment="1">
      <alignment horizontal="left" vertical="center" wrapText="1"/>
    </xf>
    <xf numFmtId="0" fontId="0" fillId="0" borderId="22" xfId="0" applyBorder="1" applyAlignment="1">
      <alignment/>
    </xf>
    <xf numFmtId="0" fontId="0" fillId="0" borderId="5" xfId="0" applyBorder="1" applyAlignment="1">
      <alignment horizontal="left"/>
    </xf>
    <xf numFmtId="0" fontId="0" fillId="0" borderId="5" xfId="0" applyBorder="1" applyAlignment="1">
      <alignment horizontal="right"/>
    </xf>
    <xf numFmtId="213" fontId="0" fillId="0" borderId="5" xfId="0" applyNumberFormat="1" applyBorder="1" applyAlignment="1">
      <alignment vertical="center"/>
    </xf>
    <xf numFmtId="177" fontId="13" fillId="0" borderId="5" xfId="20" applyNumberFormat="1" applyFont="1" applyBorder="1" applyAlignment="1">
      <alignment horizontal="right" vertical="center"/>
    </xf>
    <xf numFmtId="0" fontId="0" fillId="0" borderId="5" xfId="0" applyBorder="1" applyAlignment="1">
      <alignment horizontal="center"/>
    </xf>
    <xf numFmtId="0" fontId="0" fillId="0" borderId="5" xfId="0" applyBorder="1" applyAlignment="1">
      <alignment/>
    </xf>
    <xf numFmtId="0" fontId="0" fillId="0" borderId="11" xfId="0" applyFont="1" applyBorder="1" applyAlignment="1">
      <alignment horizontal="left" vertical="center" wrapText="1"/>
    </xf>
    <xf numFmtId="177" fontId="4" fillId="0" borderId="11" xfId="20" applyNumberFormat="1" applyFont="1" applyBorder="1" applyAlignment="1">
      <alignment horizontal="right" vertical="center"/>
    </xf>
    <xf numFmtId="213" fontId="4" fillId="0" borderId="11" xfId="23" applyNumberFormat="1" applyFont="1" applyBorder="1" applyAlignment="1">
      <alignment vertical="center"/>
    </xf>
    <xf numFmtId="179" fontId="4" fillId="0" borderId="11" xfId="0" applyNumberFormat="1" applyFont="1" applyBorder="1" applyAlignment="1">
      <alignment horizontal="center" vertical="center"/>
    </xf>
    <xf numFmtId="177" fontId="4" fillId="2" borderId="11" xfId="20" applyNumberFormat="1" applyFont="1" applyFill="1" applyBorder="1" applyAlignment="1">
      <alignment vertical="center"/>
    </xf>
    <xf numFmtId="179" fontId="0" fillId="0" borderId="11" xfId="0" applyNumberFormat="1" applyFont="1" applyBorder="1" applyAlignment="1">
      <alignment vertical="center" wrapText="1"/>
    </xf>
    <xf numFmtId="179" fontId="0" fillId="0" borderId="24" xfId="0" applyNumberFormat="1" applyFont="1" applyBorder="1" applyAlignment="1">
      <alignment vertical="center"/>
    </xf>
    <xf numFmtId="179" fontId="0" fillId="0" borderId="5" xfId="0" applyNumberFormat="1" applyBorder="1" applyAlignment="1">
      <alignment vertical="center" wrapText="1"/>
    </xf>
    <xf numFmtId="0" fontId="12" fillId="0" borderId="25" xfId="0" applyFont="1" applyBorder="1" applyAlignment="1">
      <alignment vertical="center" wrapText="1"/>
    </xf>
    <xf numFmtId="0" fontId="0" fillId="0" borderId="9" xfId="0" applyFont="1" applyBorder="1" applyAlignment="1">
      <alignment horizontal="left" vertical="center" wrapText="1"/>
    </xf>
    <xf numFmtId="177" fontId="4" fillId="0" borderId="9" xfId="20" applyNumberFormat="1" applyFont="1" applyBorder="1" applyAlignment="1">
      <alignment horizontal="right" vertical="center"/>
    </xf>
    <xf numFmtId="213" fontId="2" fillId="0" borderId="9" xfId="0" applyNumberFormat="1" applyFont="1" applyBorder="1" applyAlignment="1">
      <alignment horizontal="center" vertical="center"/>
    </xf>
    <xf numFmtId="179" fontId="0" fillId="0" borderId="9" xfId="0" applyNumberFormat="1" applyFont="1" applyBorder="1" applyAlignment="1">
      <alignment vertical="center" wrapText="1"/>
    </xf>
    <xf numFmtId="179" fontId="0" fillId="0" borderId="26" xfId="0" applyNumberFormat="1" applyFont="1" applyBorder="1" applyAlignment="1">
      <alignment vertical="center"/>
    </xf>
    <xf numFmtId="0" fontId="0" fillId="0" borderId="0" xfId="0" applyAlignment="1">
      <alignment horizontal="left" vertical="center"/>
    </xf>
    <xf numFmtId="213" fontId="0" fillId="0" borderId="0" xfId="0" applyNumberFormat="1" applyAlignment="1">
      <alignment vertical="center"/>
    </xf>
    <xf numFmtId="0" fontId="0" fillId="0" borderId="0" xfId="0" applyFont="1" applyAlignment="1">
      <alignment/>
    </xf>
    <xf numFmtId="0" fontId="0" fillId="0" borderId="0" xfId="0" applyAlignment="1">
      <alignment horizontal="left"/>
    </xf>
    <xf numFmtId="0" fontId="0" fillId="0" borderId="0" xfId="0" applyFont="1" applyAlignment="1">
      <alignment horizontal="right" wrapText="1"/>
    </xf>
    <xf numFmtId="0" fontId="10" fillId="0" borderId="1" xfId="0" applyFont="1" applyBorder="1" applyAlignment="1">
      <alignment horizontal="center" vertical="center"/>
    </xf>
    <xf numFmtId="0" fontId="16" fillId="0" borderId="1" xfId="0" applyFont="1" applyBorder="1" applyAlignment="1">
      <alignment horizontal="distributed" vertical="center" wrapText="1"/>
    </xf>
    <xf numFmtId="40" fontId="10" fillId="0" borderId="1" xfId="24" applyNumberFormat="1" applyFont="1" applyBorder="1" applyAlignment="1">
      <alignment vertical="top"/>
    </xf>
    <xf numFmtId="179" fontId="10" fillId="0" borderId="1" xfId="0" applyNumberFormat="1" applyFont="1" applyBorder="1" applyAlignment="1">
      <alignment vertical="top"/>
    </xf>
    <xf numFmtId="0" fontId="0" fillId="0" borderId="0" xfId="0" applyFont="1" applyBorder="1" applyAlignment="1">
      <alignment vertical="top"/>
    </xf>
    <xf numFmtId="0" fontId="0" fillId="0" borderId="1" xfId="0" applyFont="1" applyBorder="1" applyAlignment="1">
      <alignment vertical="top"/>
    </xf>
    <xf numFmtId="40" fontId="10" fillId="0" borderId="1" xfId="23" applyNumberFormat="1" applyFont="1" applyBorder="1" applyAlignment="1">
      <alignment vertical="top"/>
    </xf>
    <xf numFmtId="177" fontId="0" fillId="0" borderId="1" xfId="20" applyNumberFormat="1" applyFont="1" applyBorder="1" applyAlignment="1">
      <alignment vertical="top"/>
    </xf>
    <xf numFmtId="0" fontId="0" fillId="0" borderId="1" xfId="0" applyFont="1" applyBorder="1" applyAlignment="1">
      <alignment vertical="top" wrapText="1"/>
    </xf>
    <xf numFmtId="177" fontId="25" fillId="0" borderId="1" xfId="20" applyNumberFormat="1" applyFont="1" applyBorder="1" applyAlignment="1">
      <alignment vertical="top"/>
    </xf>
    <xf numFmtId="0" fontId="12" fillId="0" borderId="1" xfId="0" applyFont="1" applyBorder="1" applyAlignment="1">
      <alignment vertical="center" wrapText="1"/>
    </xf>
    <xf numFmtId="177" fontId="25" fillId="0" borderId="1" xfId="20" applyNumberFormat="1" applyFont="1" applyBorder="1" applyAlignment="1">
      <alignment vertical="center"/>
    </xf>
    <xf numFmtId="39" fontId="25" fillId="0" borderId="1" xfId="23" applyNumberFormat="1" applyFont="1" applyBorder="1" applyAlignment="1">
      <alignment vertical="center"/>
    </xf>
    <xf numFmtId="0" fontId="33" fillId="0" borderId="1" xfId="0" applyFont="1" applyBorder="1" applyAlignment="1">
      <alignment vertical="top" wrapText="1"/>
    </xf>
    <xf numFmtId="39" fontId="0" fillId="0" borderId="1" xfId="23" applyNumberFormat="1" applyFont="1" applyBorder="1" applyAlignment="1">
      <alignment vertical="top"/>
    </xf>
    <xf numFmtId="177" fontId="13" fillId="0" borderId="1" xfId="20" applyNumberFormat="1" applyFont="1" applyBorder="1" applyAlignment="1">
      <alignment vertical="center"/>
    </xf>
    <xf numFmtId="0" fontId="0" fillId="0" borderId="19" xfId="0" applyBorder="1" applyAlignment="1">
      <alignment vertical="top" wrapText="1"/>
    </xf>
    <xf numFmtId="40" fontId="25" fillId="0" borderId="1" xfId="24" applyNumberFormat="1" applyFont="1" applyBorder="1" applyAlignment="1">
      <alignment vertical="top"/>
    </xf>
    <xf numFmtId="39" fontId="25" fillId="0" borderId="1" xfId="23" applyNumberFormat="1" applyFont="1" applyBorder="1" applyAlignment="1">
      <alignment vertical="top"/>
    </xf>
    <xf numFmtId="216" fontId="13" fillId="0" borderId="1" xfId="20" applyNumberFormat="1" applyFont="1" applyBorder="1" applyAlignment="1">
      <alignment vertical="top"/>
    </xf>
    <xf numFmtId="177" fontId="10" fillId="0" borderId="1" xfId="20" applyNumberFormat="1" applyFont="1" applyBorder="1" applyAlignment="1">
      <alignment horizontal="right" vertical="top"/>
    </xf>
    <xf numFmtId="0" fontId="0" fillId="0" borderId="1" xfId="0" applyBorder="1" applyAlignment="1">
      <alignment vertical="top" wrapText="1"/>
    </xf>
    <xf numFmtId="177" fontId="0" fillId="0" borderId="1" xfId="0" applyNumberFormat="1" applyFont="1" applyBorder="1" applyAlignment="1">
      <alignment vertical="top"/>
    </xf>
    <xf numFmtId="40" fontId="0" fillId="0" borderId="1" xfId="23" applyNumberFormat="1" applyFont="1" applyBorder="1" applyAlignment="1">
      <alignment vertical="top"/>
    </xf>
    <xf numFmtId="39" fontId="0" fillId="0" borderId="1" xfId="0" applyNumberFormat="1" applyFont="1" applyBorder="1" applyAlignment="1">
      <alignment vertical="top"/>
    </xf>
    <xf numFmtId="0" fontId="10" fillId="0" borderId="1" xfId="0" applyFont="1" applyBorder="1" applyAlignment="1">
      <alignment vertical="center" wrapText="1"/>
    </xf>
    <xf numFmtId="39" fontId="13" fillId="0" borderId="1" xfId="0" applyNumberFormat="1" applyFont="1" applyBorder="1" applyAlignment="1">
      <alignment vertical="center"/>
    </xf>
    <xf numFmtId="40" fontId="13" fillId="0" borderId="1" xfId="23" applyNumberFormat="1" applyFont="1" applyBorder="1" applyAlignment="1">
      <alignment vertical="center"/>
    </xf>
    <xf numFmtId="39" fontId="13" fillId="0" borderId="1" xfId="0" applyNumberFormat="1" applyFont="1" applyBorder="1" applyAlignment="1">
      <alignment vertical="top"/>
    </xf>
    <xf numFmtId="0" fontId="12" fillId="0" borderId="1" xfId="0" applyFont="1" applyBorder="1" applyAlignment="1">
      <alignment vertical="top"/>
    </xf>
    <xf numFmtId="31" fontId="10" fillId="0" borderId="1" xfId="0" applyNumberFormat="1" applyFont="1" applyBorder="1" applyAlignment="1">
      <alignment vertical="top" wrapText="1"/>
    </xf>
    <xf numFmtId="0" fontId="13" fillId="0" borderId="1" xfId="0" applyFont="1" applyBorder="1" applyAlignment="1">
      <alignment vertical="top"/>
    </xf>
    <xf numFmtId="0" fontId="0" fillId="0" borderId="0" xfId="0" applyFont="1" applyAlignment="1">
      <alignment wrapText="1"/>
    </xf>
    <xf numFmtId="0" fontId="10" fillId="2" borderId="1" xfId="0" applyFont="1" applyFill="1" applyBorder="1" applyAlignment="1">
      <alignment vertical="top"/>
    </xf>
    <xf numFmtId="0" fontId="3" fillId="0" borderId="5" xfId="0" applyFont="1" applyBorder="1" applyAlignment="1">
      <alignment vertical="top" wrapText="1"/>
    </xf>
    <xf numFmtId="0" fontId="0" fillId="0" borderId="6" xfId="0" applyFont="1" applyBorder="1" applyAlignment="1">
      <alignment horizontal="left" vertical="center" wrapText="1"/>
    </xf>
    <xf numFmtId="179" fontId="9" fillId="0" borderId="5" xfId="0" applyNumberFormat="1" applyFont="1" applyBorder="1" applyAlignment="1">
      <alignment horizontal="right" vertical="center"/>
    </xf>
    <xf numFmtId="179" fontId="5" fillId="0" borderId="5" xfId="0" applyNumberFormat="1" applyFont="1" applyBorder="1" applyAlignment="1">
      <alignment horizontal="right" vertical="top"/>
    </xf>
    <xf numFmtId="10" fontId="34" fillId="0" borderId="3" xfId="0" applyNumberFormat="1" applyFont="1" applyBorder="1" applyAlignment="1">
      <alignment horizontal="right" vertical="top"/>
    </xf>
    <xf numFmtId="177" fontId="34" fillId="0" borderId="3" xfId="20" applyNumberFormat="1" applyFont="1" applyBorder="1" applyAlignment="1">
      <alignment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8" xfId="0" applyFont="1" applyBorder="1" applyAlignment="1">
      <alignment horizontal="center" vertical="center"/>
    </xf>
    <xf numFmtId="0" fontId="10" fillId="0" borderId="1" xfId="0" applyFont="1" applyBorder="1" applyAlignment="1">
      <alignment horizontal="distributed" vertical="center"/>
    </xf>
    <xf numFmtId="179" fontId="0" fillId="0" borderId="29" xfId="0" applyNumberFormat="1" applyFont="1" applyBorder="1" applyAlignment="1">
      <alignment horizontal="center" vertical="center"/>
    </xf>
    <xf numFmtId="179" fontId="0" fillId="0" borderId="30" xfId="0" applyNumberFormat="1" applyFont="1" applyBorder="1" applyAlignment="1">
      <alignment horizontal="center" vertical="center"/>
    </xf>
    <xf numFmtId="179" fontId="0" fillId="0" borderId="31" xfId="0" applyNumberFormat="1" applyFont="1" applyBorder="1" applyAlignment="1">
      <alignment horizontal="center" vertical="center"/>
    </xf>
    <xf numFmtId="179" fontId="0" fillId="0" borderId="32" xfId="0" applyNumberFormat="1" applyFont="1" applyBorder="1" applyAlignment="1">
      <alignment horizontal="center" vertical="center"/>
    </xf>
    <xf numFmtId="179" fontId="0" fillId="0" borderId="33" xfId="0" applyNumberFormat="1" applyFont="1" applyBorder="1" applyAlignment="1">
      <alignment horizontal="left" vertical="center" wrapText="1"/>
    </xf>
    <xf numFmtId="179" fontId="0" fillId="0" borderId="1" xfId="0" applyNumberFormat="1" applyFont="1" applyBorder="1" applyAlignment="1">
      <alignment horizontal="left" vertical="center" wrapText="1"/>
    </xf>
    <xf numFmtId="179" fontId="0" fillId="0" borderId="33" xfId="0" applyNumberFormat="1" applyFont="1" applyBorder="1" applyAlignment="1">
      <alignment horizontal="center" vertical="center" wrapText="1"/>
    </xf>
    <xf numFmtId="179" fontId="0" fillId="0" borderId="33" xfId="0" applyNumberFormat="1" applyFont="1" applyBorder="1" applyAlignment="1">
      <alignment horizontal="center" vertical="center"/>
    </xf>
    <xf numFmtId="0" fontId="0" fillId="0" borderId="16" xfId="0" applyFont="1" applyBorder="1" applyAlignment="1">
      <alignment horizontal="center"/>
    </xf>
    <xf numFmtId="0" fontId="0" fillId="0" borderId="28" xfId="0" applyFont="1" applyBorder="1" applyAlignment="1">
      <alignment horizont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0" fontId="0" fillId="0" borderId="27" xfId="0" applyFont="1" applyBorder="1" applyAlignment="1">
      <alignment horizontal="center"/>
    </xf>
    <xf numFmtId="0" fontId="2" fillId="0" borderId="16" xfId="0" applyFont="1" applyBorder="1" applyAlignment="1">
      <alignment horizontal="center"/>
    </xf>
    <xf numFmtId="0" fontId="2" fillId="0" borderId="28" xfId="0" applyFont="1" applyBorder="1" applyAlignment="1">
      <alignment horizontal="center"/>
    </xf>
    <xf numFmtId="0" fontId="15" fillId="0" borderId="0" xfId="0" applyFont="1" applyAlignment="1">
      <alignment horizontal="center"/>
    </xf>
    <xf numFmtId="0" fontId="3" fillId="0" borderId="0" xfId="0" applyFont="1" applyAlignment="1">
      <alignment horizontal="center"/>
    </xf>
    <xf numFmtId="0" fontId="3" fillId="0" borderId="16" xfId="0" applyFont="1" applyBorder="1" applyAlignment="1">
      <alignment horizontal="center" vertical="center"/>
    </xf>
    <xf numFmtId="0" fontId="0" fillId="0" borderId="28" xfId="0" applyBorder="1" applyAlignment="1">
      <alignment horizontal="center" vertical="center"/>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Border="1" applyAlignment="1">
      <alignment horizontal="center"/>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29" fillId="0" borderId="0" xfId="0" applyFont="1" applyAlignment="1">
      <alignment horizontal="center" vertical="center"/>
    </xf>
    <xf numFmtId="0" fontId="20" fillId="0" borderId="0" xfId="0" applyFont="1" applyAlignment="1">
      <alignment horizontal="center"/>
    </xf>
    <xf numFmtId="179" fontId="0" fillId="0" borderId="34" xfId="0" applyNumberFormat="1" applyFont="1" applyBorder="1" applyAlignment="1">
      <alignment horizontal="center" vertical="center" wrapText="1"/>
    </xf>
    <xf numFmtId="0" fontId="0" fillId="0" borderId="35" xfId="0" applyFont="1" applyBorder="1" applyAlignment="1">
      <alignment horizontal="center" vertical="center" wrapText="1"/>
    </xf>
    <xf numFmtId="179" fontId="0" fillId="0" borderId="36" xfId="0" applyNumberFormat="1" applyFont="1" applyBorder="1" applyAlignment="1">
      <alignment horizontal="center" vertical="center" wrapText="1"/>
    </xf>
    <xf numFmtId="179" fontId="0" fillId="0" borderId="20"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79" fontId="0" fillId="0" borderId="37" xfId="0" applyNumberFormat="1" applyFont="1" applyBorder="1" applyAlignment="1">
      <alignment horizontal="center" vertical="center" wrapText="1"/>
    </xf>
    <xf numFmtId="0" fontId="0" fillId="0" borderId="3" xfId="0" applyFont="1" applyBorder="1" applyAlignment="1">
      <alignment horizontal="center" vertical="center" wrapText="1"/>
    </xf>
  </cellXfs>
  <cellStyles count="14">
    <cellStyle name="Normal" xfId="0"/>
    <cellStyle name="eng" xfId="15"/>
    <cellStyle name="lu" xfId="16"/>
    <cellStyle name="Normal - Style1" xfId="17"/>
    <cellStyle name="Normal_Basic Assumptions" xfId="18"/>
    <cellStyle name="一般_Sheet1" xfId="19"/>
    <cellStyle name="Comma" xfId="20"/>
    <cellStyle name="Comma [0]" xfId="21"/>
    <cellStyle name="Followed Hyperlink" xfId="22"/>
    <cellStyle name="Percent" xfId="23"/>
    <cellStyle name="Currency" xfId="24"/>
    <cellStyle name="Currency [0]" xfId="25"/>
    <cellStyle name="貨幣[0]_Apply"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76200" cy="247650"/>
    <xdr:sp>
      <xdr:nvSpPr>
        <xdr:cNvPr id="1" name="TextBox 1"/>
        <xdr:cNvSpPr txBox="1">
          <a:spLocks noChangeArrowheads="1"/>
        </xdr:cNvSpPr>
      </xdr:nvSpPr>
      <xdr:spPr>
        <a:xfrm>
          <a:off x="7077075" y="1485900"/>
          <a:ext cx="76200" cy="247650"/>
        </a:xfrm>
        <a:prstGeom prst="rect">
          <a:avLst/>
        </a:prstGeom>
        <a:noFill/>
        <a:ln w="9525" cmpd="sng">
          <a:noFill/>
        </a:ln>
      </xdr:spPr>
      <xdr:txBody>
        <a:bodyPr vertOverflow="clip" wrap="square" vert="wordArtVertRtl">
          <a:spAutoFit/>
        </a:bodyPr>
        <a:p>
          <a:pPr algn="l">
            <a:defRPr/>
          </a:pPr>
          <a:r>
            <a:rPr lang="en-US" cap="none" u="none" baseline="0">
              <a:latin typeface="標楷體"/>
              <a:ea typeface="標楷體"/>
              <a:cs typeface="標楷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A1:K121"/>
  <sheetViews>
    <sheetView view="pageBreakPreview" zoomScale="75" zoomScaleNormal="75" zoomScaleSheetLayoutView="75" workbookViewId="0" topLeftCell="A28">
      <selection activeCell="G37" sqref="G37"/>
    </sheetView>
  </sheetViews>
  <sheetFormatPr defaultColWidth="9.00390625" defaultRowHeight="16.5"/>
  <cols>
    <col min="1" max="1" width="5.375" style="0" customWidth="1"/>
    <col min="2" max="2" width="17.625" style="7" customWidth="1"/>
    <col min="3" max="3" width="15.125" style="7" customWidth="1"/>
    <col min="4" max="4" width="18.00390625" style="7" customWidth="1"/>
    <col min="5" max="5" width="16.625" style="7" customWidth="1"/>
    <col min="6" max="6" width="7.625" style="7" customWidth="1"/>
    <col min="7" max="7" width="8.125" style="7" customWidth="1"/>
    <col min="8" max="8" width="10.375" style="7" customWidth="1"/>
    <col min="9" max="9" width="14.875" style="7" customWidth="1"/>
    <col min="10" max="10" width="38.25390625" style="194" customWidth="1"/>
    <col min="11" max="11" width="10.625" style="0" customWidth="1"/>
  </cols>
  <sheetData>
    <row r="1" spans="10:11" ht="33">
      <c r="J1" s="161" t="s">
        <v>91</v>
      </c>
      <c r="K1" s="2"/>
    </row>
    <row r="2" spans="1:11" ht="16.5">
      <c r="A2" s="206" t="s">
        <v>92</v>
      </c>
      <c r="B2" s="206" t="s">
        <v>216</v>
      </c>
      <c r="C2" s="206" t="s">
        <v>217</v>
      </c>
      <c r="D2" s="206"/>
      <c r="E2" s="206"/>
      <c r="F2" s="206"/>
      <c r="G2" s="206" t="s">
        <v>218</v>
      </c>
      <c r="H2" s="206"/>
      <c r="I2" s="206"/>
      <c r="J2" s="206"/>
      <c r="K2" s="206"/>
    </row>
    <row r="3" spans="1:11" ht="16.5">
      <c r="A3" s="206"/>
      <c r="B3" s="206"/>
      <c r="C3" s="12" t="s">
        <v>219</v>
      </c>
      <c r="D3" s="12" t="s">
        <v>220</v>
      </c>
      <c r="E3" s="12" t="s">
        <v>221</v>
      </c>
      <c r="F3" s="12" t="s">
        <v>35</v>
      </c>
      <c r="G3" s="162" t="s">
        <v>222</v>
      </c>
      <c r="H3" s="12" t="s">
        <v>93</v>
      </c>
      <c r="I3" s="12" t="s">
        <v>223</v>
      </c>
      <c r="J3" s="163" t="s">
        <v>94</v>
      </c>
      <c r="K3" s="12" t="s">
        <v>213</v>
      </c>
    </row>
    <row r="4" spans="1:11" s="166" customFormat="1" ht="33">
      <c r="A4" s="13">
        <v>92</v>
      </c>
      <c r="B4" s="95" t="s">
        <v>21</v>
      </c>
      <c r="C4" s="10"/>
      <c r="D4" s="10">
        <f>+I4+I5</f>
        <v>22200000</v>
      </c>
      <c r="E4" s="10">
        <f>+C4+D4</f>
        <v>22200000</v>
      </c>
      <c r="F4" s="164">
        <v>100</v>
      </c>
      <c r="G4" s="13" t="s">
        <v>38</v>
      </c>
      <c r="H4" s="13" t="s">
        <v>36</v>
      </c>
      <c r="I4" s="165">
        <v>20000000</v>
      </c>
      <c r="J4" s="95" t="s">
        <v>130</v>
      </c>
      <c r="K4" s="13"/>
    </row>
    <row r="5" spans="1:11" s="166" customFormat="1" ht="33">
      <c r="A5" s="13"/>
      <c r="B5" s="95"/>
      <c r="C5" s="10"/>
      <c r="D5" s="10"/>
      <c r="E5" s="10"/>
      <c r="F5" s="164"/>
      <c r="G5" s="13" t="s">
        <v>38</v>
      </c>
      <c r="H5" s="13" t="s">
        <v>36</v>
      </c>
      <c r="I5" s="165">
        <v>2200000</v>
      </c>
      <c r="J5" s="95" t="s">
        <v>131</v>
      </c>
      <c r="K5" s="13"/>
    </row>
    <row r="6" spans="1:11" s="166" customFormat="1" ht="16.5">
      <c r="A6" s="13"/>
      <c r="B6" s="95" t="s">
        <v>37</v>
      </c>
      <c r="C6" s="10"/>
      <c r="D6" s="10">
        <f>SUM(D4:D5)</f>
        <v>22200000</v>
      </c>
      <c r="E6" s="10">
        <f>+C6+D6</f>
        <v>22200000</v>
      </c>
      <c r="F6" s="164">
        <v>100</v>
      </c>
      <c r="G6" s="13" t="s">
        <v>38</v>
      </c>
      <c r="H6" s="13"/>
      <c r="I6" s="10">
        <f>SUM(I4:I5)</f>
        <v>22200000</v>
      </c>
      <c r="J6" s="95"/>
      <c r="K6" s="13"/>
    </row>
    <row r="7" spans="1:11" s="166" customFormat="1" ht="16.5">
      <c r="A7" s="167"/>
      <c r="B7" s="13" t="s">
        <v>39</v>
      </c>
      <c r="C7" s="10"/>
      <c r="D7" s="10">
        <v>0</v>
      </c>
      <c r="E7" s="10">
        <v>0</v>
      </c>
      <c r="F7" s="164"/>
      <c r="G7" s="13"/>
      <c r="H7" s="13"/>
      <c r="I7" s="10">
        <v>0</v>
      </c>
      <c r="J7" s="95"/>
      <c r="K7" s="13"/>
    </row>
    <row r="8" spans="1:11" s="166" customFormat="1" ht="16.5">
      <c r="A8" s="13"/>
      <c r="B8" s="95" t="s">
        <v>40</v>
      </c>
      <c r="C8" s="10"/>
      <c r="D8" s="10">
        <f>SUM(D6:D7)</f>
        <v>22200000</v>
      </c>
      <c r="E8" s="10">
        <f>SUM(E6:E7)</f>
        <v>22200000</v>
      </c>
      <c r="F8" s="164">
        <f>SUM(F6:F7)</f>
        <v>100</v>
      </c>
      <c r="G8" s="13"/>
      <c r="H8" s="13"/>
      <c r="I8" s="10">
        <f>SUM(I6:I7)</f>
        <v>22200000</v>
      </c>
      <c r="J8" s="95"/>
      <c r="K8" s="13"/>
    </row>
    <row r="9" spans="1:11" s="166" customFormat="1" ht="33">
      <c r="A9" s="95">
        <v>93</v>
      </c>
      <c r="B9" s="95" t="s">
        <v>21</v>
      </c>
      <c r="C9" s="10"/>
      <c r="D9" s="10">
        <f>SUM(I9:I13)</f>
        <v>25340612</v>
      </c>
      <c r="E9" s="10">
        <f>+C9+D9</f>
        <v>25340612</v>
      </c>
      <c r="F9" s="168">
        <v>61.95</v>
      </c>
      <c r="G9" s="167" t="s">
        <v>38</v>
      </c>
      <c r="H9" s="167" t="s">
        <v>41</v>
      </c>
      <c r="I9" s="169">
        <v>3205724</v>
      </c>
      <c r="J9" s="170" t="s">
        <v>132</v>
      </c>
      <c r="K9" s="13"/>
    </row>
    <row r="10" spans="1:11" s="166" customFormat="1" ht="49.5">
      <c r="A10" s="95"/>
      <c r="B10" s="95"/>
      <c r="C10" s="10"/>
      <c r="D10" s="10"/>
      <c r="E10" s="10"/>
      <c r="F10" s="168"/>
      <c r="G10" s="167" t="s">
        <v>38</v>
      </c>
      <c r="H10" s="167" t="s">
        <v>41</v>
      </c>
      <c r="I10" s="169">
        <v>6000000</v>
      </c>
      <c r="J10" s="170" t="s">
        <v>138</v>
      </c>
      <c r="K10" s="13"/>
    </row>
    <row r="11" spans="1:11" s="166" customFormat="1" ht="33">
      <c r="A11" s="95"/>
      <c r="B11" s="95"/>
      <c r="C11" s="10"/>
      <c r="D11" s="10"/>
      <c r="E11" s="10"/>
      <c r="F11" s="168"/>
      <c r="G11" s="167" t="s">
        <v>38</v>
      </c>
      <c r="H11" s="13" t="s">
        <v>36</v>
      </c>
      <c r="I11" s="169">
        <v>2634888</v>
      </c>
      <c r="J11" s="170" t="s">
        <v>133</v>
      </c>
      <c r="K11" s="13"/>
    </row>
    <row r="12" spans="1:11" s="166" customFormat="1" ht="49.5">
      <c r="A12" s="95"/>
      <c r="B12" s="95"/>
      <c r="C12" s="10"/>
      <c r="D12" s="10"/>
      <c r="E12" s="10"/>
      <c r="F12" s="168"/>
      <c r="G12" s="167" t="s">
        <v>38</v>
      </c>
      <c r="H12" s="13" t="s">
        <v>42</v>
      </c>
      <c r="I12" s="10">
        <v>8500000</v>
      </c>
      <c r="J12" s="170" t="s">
        <v>125</v>
      </c>
      <c r="K12" s="13"/>
    </row>
    <row r="13" spans="1:11" s="166" customFormat="1" ht="33">
      <c r="A13" s="95"/>
      <c r="B13" s="95"/>
      <c r="C13" s="10"/>
      <c r="D13" s="10"/>
      <c r="E13" s="10"/>
      <c r="F13" s="168"/>
      <c r="G13" s="167" t="s">
        <v>38</v>
      </c>
      <c r="H13" s="13" t="s">
        <v>42</v>
      </c>
      <c r="I13" s="10">
        <v>5000000</v>
      </c>
      <c r="J13" s="170" t="s">
        <v>126</v>
      </c>
      <c r="K13" s="13"/>
    </row>
    <row r="14" spans="1:11" s="166" customFormat="1" ht="42.75">
      <c r="A14" s="95"/>
      <c r="B14" s="95" t="s">
        <v>12</v>
      </c>
      <c r="C14" s="171"/>
      <c r="D14" s="10">
        <f>SUM(I14,I15,I16)</f>
        <v>30428638</v>
      </c>
      <c r="E14" s="10">
        <f>D14</f>
        <v>30428638</v>
      </c>
      <c r="F14" s="168">
        <v>75.27</v>
      </c>
      <c r="G14" s="167" t="s">
        <v>38</v>
      </c>
      <c r="H14" s="13" t="s">
        <v>45</v>
      </c>
      <c r="I14" s="10">
        <v>11466388</v>
      </c>
      <c r="J14" s="11" t="s">
        <v>127</v>
      </c>
      <c r="K14" s="13"/>
    </row>
    <row r="15" spans="1:11" s="166" customFormat="1" ht="28.5">
      <c r="A15" s="95"/>
      <c r="B15" s="172"/>
      <c r="C15" s="173"/>
      <c r="D15" s="173"/>
      <c r="E15" s="173"/>
      <c r="F15" s="174"/>
      <c r="G15" s="167" t="s">
        <v>38</v>
      </c>
      <c r="H15" s="13" t="s">
        <v>45</v>
      </c>
      <c r="I15" s="10">
        <v>5997500</v>
      </c>
      <c r="J15" s="11" t="s">
        <v>128</v>
      </c>
      <c r="K15" s="13"/>
    </row>
    <row r="16" spans="1:11" s="166" customFormat="1" ht="42.75">
      <c r="A16" s="95"/>
      <c r="B16" s="172"/>
      <c r="C16" s="173"/>
      <c r="D16" s="173"/>
      <c r="E16" s="173"/>
      <c r="F16" s="174"/>
      <c r="G16" s="167" t="s">
        <v>38</v>
      </c>
      <c r="H16" s="13" t="s">
        <v>42</v>
      </c>
      <c r="I16" s="10">
        <v>12964750</v>
      </c>
      <c r="J16" s="11" t="s">
        <v>129</v>
      </c>
      <c r="K16" s="13"/>
    </row>
    <row r="17" spans="1:11" s="166" customFormat="1" ht="16.5">
      <c r="A17" s="13"/>
      <c r="B17" s="95" t="s">
        <v>37</v>
      </c>
      <c r="C17" s="10"/>
      <c r="D17" s="10">
        <f>SUM(D9:D14)</f>
        <v>55769250</v>
      </c>
      <c r="E17" s="10">
        <f>+C17+D17</f>
        <v>55769250</v>
      </c>
      <c r="F17" s="164">
        <v>68.57</v>
      </c>
      <c r="G17" s="13"/>
      <c r="H17" s="13"/>
      <c r="I17" s="10">
        <f>SUM(I9:I16)</f>
        <v>55769250</v>
      </c>
      <c r="J17" s="170"/>
      <c r="K17" s="13"/>
    </row>
    <row r="18" spans="1:11" s="166" customFormat="1" ht="16.5">
      <c r="A18" s="167"/>
      <c r="B18" s="13" t="s">
        <v>39</v>
      </c>
      <c r="C18" s="10"/>
      <c r="D18" s="10">
        <v>0</v>
      </c>
      <c r="E18" s="10">
        <v>0</v>
      </c>
      <c r="F18" s="164"/>
      <c r="G18" s="13"/>
      <c r="H18" s="13"/>
      <c r="I18" s="10">
        <v>0</v>
      </c>
      <c r="J18" s="170"/>
      <c r="K18" s="13"/>
    </row>
    <row r="19" spans="1:11" s="166" customFormat="1" ht="16.5">
      <c r="A19" s="13"/>
      <c r="B19" s="95" t="s">
        <v>40</v>
      </c>
      <c r="C19" s="10"/>
      <c r="D19" s="10">
        <f>SUM(D17:D18)</f>
        <v>55769250</v>
      </c>
      <c r="E19" s="10">
        <f>SUM(E17:E18)</f>
        <v>55769250</v>
      </c>
      <c r="F19" s="164">
        <f>SUM(F17:F18)</f>
        <v>68.57</v>
      </c>
      <c r="G19" s="13"/>
      <c r="H19" s="13"/>
      <c r="I19" s="10">
        <f>SUM(I17:I18)</f>
        <v>55769250</v>
      </c>
      <c r="J19" s="170"/>
      <c r="K19" s="13"/>
    </row>
    <row r="20" spans="1:11" s="166" customFormat="1" ht="33">
      <c r="A20" s="95">
        <v>94</v>
      </c>
      <c r="B20" s="95" t="s">
        <v>225</v>
      </c>
      <c r="C20" s="10"/>
      <c r="D20" s="10">
        <v>15000000</v>
      </c>
      <c r="E20" s="10">
        <v>15000000</v>
      </c>
      <c r="F20" s="164">
        <v>100</v>
      </c>
      <c r="G20" s="167" t="s">
        <v>38</v>
      </c>
      <c r="H20" s="13" t="s">
        <v>36</v>
      </c>
      <c r="I20" s="10">
        <v>15000000</v>
      </c>
      <c r="J20" s="94" t="s">
        <v>95</v>
      </c>
      <c r="K20" s="13"/>
    </row>
    <row r="21" spans="1:11" s="166" customFormat="1" ht="157.5">
      <c r="A21" s="95"/>
      <c r="B21" s="95" t="s">
        <v>43</v>
      </c>
      <c r="C21" s="10"/>
      <c r="D21" s="10">
        <v>79680000</v>
      </c>
      <c r="E21" s="10">
        <v>79680000</v>
      </c>
      <c r="F21" s="164">
        <v>100</v>
      </c>
      <c r="G21" s="167" t="s">
        <v>44</v>
      </c>
      <c r="H21" s="13" t="s">
        <v>36</v>
      </c>
      <c r="I21" s="10">
        <v>79680000</v>
      </c>
      <c r="J21" s="175" t="s">
        <v>96</v>
      </c>
      <c r="K21" s="13"/>
    </row>
    <row r="22" spans="1:11" s="166" customFormat="1" ht="33">
      <c r="A22" s="95"/>
      <c r="B22" s="95" t="s">
        <v>21</v>
      </c>
      <c r="C22" s="169"/>
      <c r="D22" s="169">
        <f>SUM(I22:I28)</f>
        <v>33304630</v>
      </c>
      <c r="E22" s="169">
        <f>+D22</f>
        <v>33304630</v>
      </c>
      <c r="F22" s="176">
        <v>31.4</v>
      </c>
      <c r="G22" s="167" t="s">
        <v>38</v>
      </c>
      <c r="H22" s="195" t="s">
        <v>120</v>
      </c>
      <c r="I22" s="169">
        <v>5990000</v>
      </c>
      <c r="J22" s="170" t="s">
        <v>134</v>
      </c>
      <c r="K22" s="13"/>
    </row>
    <row r="23" spans="1:11" s="166" customFormat="1" ht="33">
      <c r="A23" s="95"/>
      <c r="B23" s="95"/>
      <c r="C23" s="169"/>
      <c r="D23" s="169"/>
      <c r="E23" s="169"/>
      <c r="F23" s="176"/>
      <c r="G23" s="167" t="s">
        <v>38</v>
      </c>
      <c r="H23" s="13" t="s">
        <v>36</v>
      </c>
      <c r="I23" s="169">
        <v>7499000</v>
      </c>
      <c r="J23" s="95" t="s">
        <v>135</v>
      </c>
      <c r="K23" s="13"/>
    </row>
    <row r="24" spans="1:11" s="166" customFormat="1" ht="33">
      <c r="A24" s="95"/>
      <c r="B24" s="95"/>
      <c r="C24" s="169"/>
      <c r="D24" s="169"/>
      <c r="E24" s="169"/>
      <c r="F24" s="176"/>
      <c r="G24" s="167" t="s">
        <v>38</v>
      </c>
      <c r="H24" s="13" t="s">
        <v>36</v>
      </c>
      <c r="I24" s="169">
        <v>4160630</v>
      </c>
      <c r="J24" s="170" t="s">
        <v>136</v>
      </c>
      <c r="K24" s="13"/>
    </row>
    <row r="25" spans="1:11" s="166" customFormat="1" ht="49.5">
      <c r="A25" s="95"/>
      <c r="B25" s="95"/>
      <c r="C25" s="169"/>
      <c r="D25" s="169"/>
      <c r="E25" s="169"/>
      <c r="F25" s="176"/>
      <c r="G25" s="167" t="s">
        <v>38</v>
      </c>
      <c r="H25" s="13" t="s">
        <v>42</v>
      </c>
      <c r="I25" s="169">
        <v>10000000</v>
      </c>
      <c r="J25" s="170" t="s">
        <v>137</v>
      </c>
      <c r="K25" s="13"/>
    </row>
    <row r="26" spans="1:11" s="166" customFormat="1" ht="49.5">
      <c r="A26" s="95"/>
      <c r="B26" s="95"/>
      <c r="C26" s="169"/>
      <c r="D26" s="169"/>
      <c r="E26" s="169"/>
      <c r="F26" s="176"/>
      <c r="G26" s="167" t="s">
        <v>38</v>
      </c>
      <c r="H26" s="167" t="s">
        <v>41</v>
      </c>
      <c r="I26" s="169">
        <v>3575000</v>
      </c>
      <c r="J26" s="170" t="s">
        <v>140</v>
      </c>
      <c r="K26" s="13"/>
    </row>
    <row r="27" spans="1:11" s="166" customFormat="1" ht="49.5">
      <c r="A27" s="95"/>
      <c r="B27" s="95"/>
      <c r="C27" s="169"/>
      <c r="D27" s="169"/>
      <c r="E27" s="169"/>
      <c r="F27" s="176"/>
      <c r="G27" s="167" t="s">
        <v>38</v>
      </c>
      <c r="H27" s="167" t="s">
        <v>41</v>
      </c>
      <c r="I27" s="169">
        <v>520000</v>
      </c>
      <c r="J27" s="170" t="s">
        <v>139</v>
      </c>
      <c r="K27" s="13"/>
    </row>
    <row r="28" spans="1:11" s="166" customFormat="1" ht="66">
      <c r="A28" s="95"/>
      <c r="B28" s="95"/>
      <c r="C28" s="169"/>
      <c r="D28" s="169"/>
      <c r="E28" s="169"/>
      <c r="F28" s="176"/>
      <c r="G28" s="167" t="s">
        <v>38</v>
      </c>
      <c r="H28" s="167"/>
      <c r="I28" s="169">
        <v>1560000</v>
      </c>
      <c r="J28" s="170" t="s">
        <v>121</v>
      </c>
      <c r="K28" s="13"/>
    </row>
    <row r="29" spans="1:11" s="166" customFormat="1" ht="49.5">
      <c r="A29" s="95"/>
      <c r="B29" s="95" t="s">
        <v>12</v>
      </c>
      <c r="C29" s="177"/>
      <c r="D29" s="169">
        <f>I29</f>
        <v>13200000</v>
      </c>
      <c r="E29" s="169">
        <f>D29</f>
        <v>13200000</v>
      </c>
      <c r="F29" s="176">
        <v>37.62</v>
      </c>
      <c r="G29" s="167" t="s">
        <v>38</v>
      </c>
      <c r="H29" s="167" t="s">
        <v>46</v>
      </c>
      <c r="I29" s="169">
        <v>13200000</v>
      </c>
      <c r="J29" s="170" t="s">
        <v>47</v>
      </c>
      <c r="K29" s="13"/>
    </row>
    <row r="30" spans="1:11" s="166" customFormat="1" ht="33">
      <c r="A30" s="95"/>
      <c r="B30" s="95" t="s">
        <v>16</v>
      </c>
      <c r="C30" s="10"/>
      <c r="D30" s="169">
        <v>2800000</v>
      </c>
      <c r="E30" s="169">
        <f>D30</f>
        <v>2800000</v>
      </c>
      <c r="F30" s="164">
        <v>100</v>
      </c>
      <c r="G30" s="167" t="s">
        <v>38</v>
      </c>
      <c r="H30" s="167" t="s">
        <v>51</v>
      </c>
      <c r="I30" s="169">
        <v>2800000</v>
      </c>
      <c r="J30" s="178" t="s">
        <v>97</v>
      </c>
      <c r="K30" s="13"/>
    </row>
    <row r="31" spans="1:11" s="166" customFormat="1" ht="16.5">
      <c r="A31" s="95"/>
      <c r="B31" s="95" t="s">
        <v>37</v>
      </c>
      <c r="C31" s="10"/>
      <c r="D31" s="10">
        <f>SUM(D29:D30)+D20+D22</f>
        <v>64304630</v>
      </c>
      <c r="E31" s="10">
        <f>+C31+D31</f>
        <v>64304630</v>
      </c>
      <c r="F31" s="164">
        <v>37.13</v>
      </c>
      <c r="G31" s="13"/>
      <c r="H31" s="13"/>
      <c r="I31" s="10">
        <f>SUM(I22:I30)+I20</f>
        <v>64304630</v>
      </c>
      <c r="J31" s="170"/>
      <c r="K31" s="13"/>
    </row>
    <row r="32" spans="1:11" s="166" customFormat="1" ht="16.5">
      <c r="A32" s="95"/>
      <c r="B32" s="13" t="s">
        <v>39</v>
      </c>
      <c r="C32" s="10"/>
      <c r="D32" s="10">
        <f>SUM(D21:D21)</f>
        <v>79680000</v>
      </c>
      <c r="E32" s="10">
        <f>+C32+D32</f>
        <v>79680000</v>
      </c>
      <c r="F32" s="164">
        <v>100</v>
      </c>
      <c r="G32" s="13"/>
      <c r="H32" s="13"/>
      <c r="I32" s="10">
        <f>SUM(I21:I21)</f>
        <v>79680000</v>
      </c>
      <c r="J32" s="170"/>
      <c r="K32" s="13"/>
    </row>
    <row r="33" spans="1:11" s="166" customFormat="1" ht="16.5">
      <c r="A33" s="95"/>
      <c r="B33" s="95" t="s">
        <v>40</v>
      </c>
      <c r="C33" s="10"/>
      <c r="D33" s="10">
        <f>SUM(D31:D32)</f>
        <v>143984630</v>
      </c>
      <c r="E33" s="10">
        <f>SUM(E31:E32)</f>
        <v>143984630</v>
      </c>
      <c r="F33" s="164">
        <v>56.94</v>
      </c>
      <c r="G33" s="13"/>
      <c r="H33" s="13"/>
      <c r="I33" s="10">
        <f>SUM(I31:I32)</f>
        <v>143984630</v>
      </c>
      <c r="J33" s="170"/>
      <c r="K33" s="13"/>
    </row>
    <row r="34" spans="1:11" s="166" customFormat="1" ht="16.5">
      <c r="A34" s="95">
        <v>95</v>
      </c>
      <c r="B34" s="95" t="s">
        <v>18</v>
      </c>
      <c r="C34" s="171"/>
      <c r="D34" s="10">
        <v>3292956</v>
      </c>
      <c r="E34" s="10">
        <v>3292956</v>
      </c>
      <c r="F34" s="164">
        <v>0.5</v>
      </c>
      <c r="G34" s="167" t="s">
        <v>38</v>
      </c>
      <c r="H34" s="167" t="s">
        <v>51</v>
      </c>
      <c r="I34" s="10">
        <v>172956</v>
      </c>
      <c r="J34" s="170" t="s">
        <v>98</v>
      </c>
      <c r="K34" s="13"/>
    </row>
    <row r="35" spans="1:11" s="166" customFormat="1" ht="16.5">
      <c r="A35" s="95"/>
      <c r="B35" s="11"/>
      <c r="C35" s="171"/>
      <c r="D35" s="171"/>
      <c r="E35" s="171"/>
      <c r="F35" s="179"/>
      <c r="G35" s="167" t="s">
        <v>38</v>
      </c>
      <c r="H35" s="167" t="s">
        <v>51</v>
      </c>
      <c r="I35" s="10">
        <v>2100000</v>
      </c>
      <c r="J35" s="170" t="s">
        <v>98</v>
      </c>
      <c r="K35" s="13"/>
    </row>
    <row r="36" spans="1:11" s="166" customFormat="1" ht="16.5">
      <c r="A36" s="95"/>
      <c r="B36" s="11"/>
      <c r="C36" s="171"/>
      <c r="D36" s="171"/>
      <c r="E36" s="171"/>
      <c r="F36" s="180"/>
      <c r="G36" s="167" t="s">
        <v>38</v>
      </c>
      <c r="H36" s="167" t="s">
        <v>51</v>
      </c>
      <c r="I36" s="10">
        <v>250000</v>
      </c>
      <c r="J36" s="170" t="s">
        <v>98</v>
      </c>
      <c r="K36" s="13"/>
    </row>
    <row r="37" spans="1:11" s="166" customFormat="1" ht="16.5">
      <c r="A37" s="95"/>
      <c r="B37" s="95"/>
      <c r="C37" s="9"/>
      <c r="D37" s="171"/>
      <c r="E37" s="171"/>
      <c r="F37" s="180"/>
      <c r="G37" s="167" t="s">
        <v>38</v>
      </c>
      <c r="H37" s="167" t="s">
        <v>51</v>
      </c>
      <c r="I37" s="10">
        <v>770000</v>
      </c>
      <c r="J37" s="170" t="s">
        <v>98</v>
      </c>
      <c r="K37" s="13"/>
    </row>
    <row r="38" spans="1:11" s="166" customFormat="1" ht="33">
      <c r="A38" s="95"/>
      <c r="B38" s="94" t="s">
        <v>225</v>
      </c>
      <c r="C38" s="9"/>
      <c r="D38" s="10">
        <v>374000</v>
      </c>
      <c r="E38" s="10">
        <f>SUM(C38:D38)</f>
        <v>374000</v>
      </c>
      <c r="F38" s="181">
        <v>0.45</v>
      </c>
      <c r="G38" s="182" t="s">
        <v>38</v>
      </c>
      <c r="H38" s="167" t="s">
        <v>48</v>
      </c>
      <c r="I38" s="10">
        <v>374000</v>
      </c>
      <c r="J38" s="170" t="s">
        <v>99</v>
      </c>
      <c r="K38" s="13"/>
    </row>
    <row r="39" spans="1:11" s="166" customFormat="1" ht="16.5">
      <c r="A39" s="167"/>
      <c r="B39" s="95" t="s">
        <v>43</v>
      </c>
      <c r="C39" s="10"/>
      <c r="D39" s="10">
        <v>11890000</v>
      </c>
      <c r="E39" s="10">
        <v>11890000</v>
      </c>
      <c r="F39" s="164">
        <v>96.51</v>
      </c>
      <c r="G39" s="167" t="s">
        <v>44</v>
      </c>
      <c r="H39" s="13" t="s">
        <v>49</v>
      </c>
      <c r="I39" s="10">
        <v>11890000</v>
      </c>
      <c r="J39" s="170" t="s">
        <v>98</v>
      </c>
      <c r="K39" s="13"/>
    </row>
    <row r="40" spans="1:11" s="166" customFormat="1" ht="33">
      <c r="A40" s="95"/>
      <c r="B40" s="95" t="s">
        <v>21</v>
      </c>
      <c r="C40" s="169"/>
      <c r="D40" s="169">
        <f>SUM(I40:I68)</f>
        <v>152025770</v>
      </c>
      <c r="E40" s="169">
        <f>+D40</f>
        <v>152025770</v>
      </c>
      <c r="F40" s="176">
        <v>46.94</v>
      </c>
      <c r="G40" s="167" t="s">
        <v>38</v>
      </c>
      <c r="H40" s="167" t="s">
        <v>46</v>
      </c>
      <c r="I40" s="169">
        <v>2800000</v>
      </c>
      <c r="J40" s="170" t="s">
        <v>50</v>
      </c>
      <c r="K40" s="13"/>
    </row>
    <row r="41" spans="1:11" s="166" customFormat="1" ht="33">
      <c r="A41" s="95"/>
      <c r="B41" s="95"/>
      <c r="C41" s="169"/>
      <c r="D41" s="169"/>
      <c r="E41" s="169"/>
      <c r="F41" s="176"/>
      <c r="G41" s="167" t="s">
        <v>38</v>
      </c>
      <c r="H41" s="167" t="s">
        <v>46</v>
      </c>
      <c r="I41" s="169">
        <v>2100000</v>
      </c>
      <c r="J41" s="170" t="s">
        <v>141</v>
      </c>
      <c r="K41" s="13"/>
    </row>
    <row r="42" spans="1:11" s="166" customFormat="1" ht="33">
      <c r="A42" s="95"/>
      <c r="B42" s="95"/>
      <c r="C42" s="169"/>
      <c r="D42" s="169"/>
      <c r="E42" s="169"/>
      <c r="F42" s="176"/>
      <c r="G42" s="167" t="s">
        <v>38</v>
      </c>
      <c r="H42" s="167" t="s">
        <v>51</v>
      </c>
      <c r="I42" s="169">
        <v>3900000</v>
      </c>
      <c r="J42" s="170" t="s">
        <v>52</v>
      </c>
      <c r="K42" s="13"/>
    </row>
    <row r="43" spans="1:11" s="166" customFormat="1" ht="33">
      <c r="A43" s="95"/>
      <c r="B43" s="95"/>
      <c r="C43" s="169"/>
      <c r="D43" s="169"/>
      <c r="E43" s="169"/>
      <c r="F43" s="176"/>
      <c r="G43" s="167" t="s">
        <v>38</v>
      </c>
      <c r="H43" s="167" t="s">
        <v>51</v>
      </c>
      <c r="I43" s="169">
        <v>12950000</v>
      </c>
      <c r="J43" s="183" t="s">
        <v>53</v>
      </c>
      <c r="K43" s="13"/>
    </row>
    <row r="44" spans="1:11" s="166" customFormat="1" ht="49.5">
      <c r="A44" s="95"/>
      <c r="B44" s="95"/>
      <c r="C44" s="169"/>
      <c r="D44" s="169"/>
      <c r="E44" s="169"/>
      <c r="F44" s="176"/>
      <c r="G44" s="167" t="s">
        <v>38</v>
      </c>
      <c r="H44" s="167" t="s">
        <v>51</v>
      </c>
      <c r="I44" s="169">
        <v>935000</v>
      </c>
      <c r="J44" s="170" t="s">
        <v>54</v>
      </c>
      <c r="K44" s="13"/>
    </row>
    <row r="45" spans="1:11" s="166" customFormat="1" ht="49.5">
      <c r="A45" s="95"/>
      <c r="B45" s="95"/>
      <c r="C45" s="169"/>
      <c r="D45" s="169"/>
      <c r="E45" s="169"/>
      <c r="F45" s="176"/>
      <c r="G45" s="167" t="s">
        <v>38</v>
      </c>
      <c r="H45" s="167" t="s">
        <v>51</v>
      </c>
      <c r="I45" s="169">
        <v>720000</v>
      </c>
      <c r="J45" s="170" t="s">
        <v>55</v>
      </c>
      <c r="K45" s="13"/>
    </row>
    <row r="46" spans="1:11" s="166" customFormat="1" ht="49.5">
      <c r="A46" s="95"/>
      <c r="B46" s="95"/>
      <c r="C46" s="169"/>
      <c r="D46" s="169"/>
      <c r="E46" s="169"/>
      <c r="F46" s="176"/>
      <c r="G46" s="167" t="s">
        <v>38</v>
      </c>
      <c r="H46" s="167" t="s">
        <v>51</v>
      </c>
      <c r="I46" s="169">
        <v>2119200</v>
      </c>
      <c r="J46" s="170" t="s">
        <v>56</v>
      </c>
      <c r="K46" s="13"/>
    </row>
    <row r="47" spans="1:11" s="166" customFormat="1" ht="49.5">
      <c r="A47" s="95"/>
      <c r="B47" s="95"/>
      <c r="C47" s="169"/>
      <c r="D47" s="169"/>
      <c r="E47" s="169"/>
      <c r="F47" s="176"/>
      <c r="G47" s="167" t="s">
        <v>38</v>
      </c>
      <c r="H47" s="167" t="s">
        <v>51</v>
      </c>
      <c r="I47" s="169">
        <v>1387500</v>
      </c>
      <c r="J47" s="170" t="s">
        <v>57</v>
      </c>
      <c r="K47" s="13"/>
    </row>
    <row r="48" spans="1:11" s="166" customFormat="1" ht="33">
      <c r="A48" s="95"/>
      <c r="B48" s="95"/>
      <c r="C48" s="169"/>
      <c r="D48" s="169"/>
      <c r="E48" s="169"/>
      <c r="F48" s="176"/>
      <c r="G48" s="167" t="s">
        <v>38</v>
      </c>
      <c r="H48" s="167" t="s">
        <v>51</v>
      </c>
      <c r="I48" s="169">
        <v>2392000</v>
      </c>
      <c r="J48" s="170" t="s">
        <v>58</v>
      </c>
      <c r="K48" s="13"/>
    </row>
    <row r="49" spans="1:11" s="166" customFormat="1" ht="33">
      <c r="A49" s="95"/>
      <c r="B49" s="95"/>
      <c r="C49" s="169"/>
      <c r="D49" s="169"/>
      <c r="E49" s="169"/>
      <c r="F49" s="176"/>
      <c r="G49" s="167" t="s">
        <v>38</v>
      </c>
      <c r="H49" s="167" t="s">
        <v>51</v>
      </c>
      <c r="I49" s="169">
        <v>1400000</v>
      </c>
      <c r="J49" s="170" t="s">
        <v>59</v>
      </c>
      <c r="K49" s="13"/>
    </row>
    <row r="50" spans="1:11" s="166" customFormat="1" ht="49.5">
      <c r="A50" s="95"/>
      <c r="B50" s="95"/>
      <c r="C50" s="169"/>
      <c r="D50" s="169"/>
      <c r="E50" s="169"/>
      <c r="F50" s="176"/>
      <c r="G50" s="167" t="s">
        <v>38</v>
      </c>
      <c r="H50" s="167" t="s">
        <v>51</v>
      </c>
      <c r="I50" s="169">
        <v>2740000</v>
      </c>
      <c r="J50" s="183" t="s">
        <v>60</v>
      </c>
      <c r="K50" s="13"/>
    </row>
    <row r="51" spans="1:11" s="166" customFormat="1" ht="33">
      <c r="A51" s="95"/>
      <c r="B51" s="95"/>
      <c r="C51" s="169"/>
      <c r="D51" s="169"/>
      <c r="E51" s="169"/>
      <c r="F51" s="176"/>
      <c r="G51" s="167" t="s">
        <v>38</v>
      </c>
      <c r="H51" s="167" t="s">
        <v>51</v>
      </c>
      <c r="I51" s="169">
        <v>39818000</v>
      </c>
      <c r="J51" s="170" t="s">
        <v>61</v>
      </c>
      <c r="K51" s="13"/>
    </row>
    <row r="52" spans="1:11" s="166" customFormat="1" ht="33">
      <c r="A52" s="95"/>
      <c r="B52" s="95"/>
      <c r="C52" s="169"/>
      <c r="D52" s="169"/>
      <c r="E52" s="169"/>
      <c r="F52" s="176"/>
      <c r="G52" s="167" t="s">
        <v>38</v>
      </c>
      <c r="H52" s="167" t="s">
        <v>51</v>
      </c>
      <c r="I52" s="169">
        <v>7992000</v>
      </c>
      <c r="J52" s="170" t="s">
        <v>62</v>
      </c>
      <c r="K52" s="13"/>
    </row>
    <row r="53" spans="1:11" s="166" customFormat="1" ht="33">
      <c r="A53" s="95"/>
      <c r="B53" s="95"/>
      <c r="C53" s="169"/>
      <c r="D53" s="169"/>
      <c r="E53" s="169"/>
      <c r="F53" s="176"/>
      <c r="G53" s="167" t="s">
        <v>38</v>
      </c>
      <c r="H53" s="167" t="s">
        <v>51</v>
      </c>
      <c r="I53" s="169">
        <v>9200000</v>
      </c>
      <c r="J53" s="170" t="s">
        <v>63</v>
      </c>
      <c r="K53" s="13"/>
    </row>
    <row r="54" spans="1:11" s="166" customFormat="1" ht="33">
      <c r="A54" s="95"/>
      <c r="B54" s="95"/>
      <c r="C54" s="169"/>
      <c r="D54" s="169"/>
      <c r="E54" s="169"/>
      <c r="F54" s="176"/>
      <c r="G54" s="167" t="s">
        <v>38</v>
      </c>
      <c r="H54" s="167" t="s">
        <v>51</v>
      </c>
      <c r="I54" s="169">
        <v>1950000</v>
      </c>
      <c r="J54" s="170" t="s">
        <v>64</v>
      </c>
      <c r="K54" s="13"/>
    </row>
    <row r="55" spans="1:11" s="166" customFormat="1" ht="49.5">
      <c r="A55" s="95"/>
      <c r="B55" s="95"/>
      <c r="C55" s="169"/>
      <c r="D55" s="169"/>
      <c r="E55" s="169"/>
      <c r="F55" s="176"/>
      <c r="G55" s="167" t="s">
        <v>38</v>
      </c>
      <c r="H55" s="167" t="s">
        <v>51</v>
      </c>
      <c r="I55" s="169">
        <v>4500000</v>
      </c>
      <c r="J55" s="170" t="s">
        <v>65</v>
      </c>
      <c r="K55" s="13"/>
    </row>
    <row r="56" spans="1:11" s="166" customFormat="1" ht="49.5">
      <c r="A56" s="95"/>
      <c r="B56" s="95"/>
      <c r="C56" s="169"/>
      <c r="D56" s="169"/>
      <c r="E56" s="169"/>
      <c r="F56" s="176"/>
      <c r="G56" s="167" t="s">
        <v>38</v>
      </c>
      <c r="H56" s="167" t="s">
        <v>51</v>
      </c>
      <c r="I56" s="169">
        <v>3570000</v>
      </c>
      <c r="J56" s="170" t="s">
        <v>66</v>
      </c>
      <c r="K56" s="13"/>
    </row>
    <row r="57" spans="1:11" s="166" customFormat="1" ht="33">
      <c r="A57" s="95"/>
      <c r="B57" s="95"/>
      <c r="C57" s="169"/>
      <c r="D57" s="169"/>
      <c r="E57" s="169"/>
      <c r="F57" s="176"/>
      <c r="G57" s="167" t="s">
        <v>38</v>
      </c>
      <c r="H57" s="167" t="s">
        <v>51</v>
      </c>
      <c r="I57" s="169">
        <v>6000000</v>
      </c>
      <c r="J57" s="170" t="s">
        <v>67</v>
      </c>
      <c r="K57" s="13"/>
    </row>
    <row r="58" spans="1:11" s="166" customFormat="1" ht="33">
      <c r="A58" s="95"/>
      <c r="B58" s="95"/>
      <c r="C58" s="169"/>
      <c r="D58" s="169"/>
      <c r="E58" s="169"/>
      <c r="F58" s="176"/>
      <c r="G58" s="167" t="s">
        <v>38</v>
      </c>
      <c r="H58" s="167" t="s">
        <v>51</v>
      </c>
      <c r="I58" s="169">
        <v>6897000</v>
      </c>
      <c r="J58" s="170" t="s">
        <v>68</v>
      </c>
      <c r="K58" s="13"/>
    </row>
    <row r="59" spans="1:11" s="166" customFormat="1" ht="33">
      <c r="A59" s="95"/>
      <c r="B59" s="95"/>
      <c r="C59" s="169"/>
      <c r="D59" s="169"/>
      <c r="E59" s="169"/>
      <c r="F59" s="176"/>
      <c r="G59" s="167" t="s">
        <v>38</v>
      </c>
      <c r="H59" s="167" t="s">
        <v>51</v>
      </c>
      <c r="I59" s="169">
        <v>820000</v>
      </c>
      <c r="J59" s="170" t="s">
        <v>69</v>
      </c>
      <c r="K59" s="13"/>
    </row>
    <row r="60" spans="1:11" s="166" customFormat="1" ht="49.5">
      <c r="A60" s="95"/>
      <c r="B60" s="95"/>
      <c r="C60" s="169"/>
      <c r="D60" s="169"/>
      <c r="E60" s="169"/>
      <c r="F60" s="176"/>
      <c r="G60" s="167" t="s">
        <v>38</v>
      </c>
      <c r="H60" s="167" t="s">
        <v>51</v>
      </c>
      <c r="I60" s="169">
        <v>741000</v>
      </c>
      <c r="J60" s="170" t="s">
        <v>70</v>
      </c>
      <c r="K60" s="13"/>
    </row>
    <row r="61" spans="1:11" s="166" customFormat="1" ht="49.5">
      <c r="A61" s="95"/>
      <c r="B61" s="95"/>
      <c r="C61" s="169"/>
      <c r="D61" s="169"/>
      <c r="E61" s="169"/>
      <c r="F61" s="176"/>
      <c r="G61" s="167" t="s">
        <v>38</v>
      </c>
      <c r="H61" s="167" t="s">
        <v>51</v>
      </c>
      <c r="I61" s="169">
        <v>8200000</v>
      </c>
      <c r="J61" s="170" t="s">
        <v>71</v>
      </c>
      <c r="K61" s="13"/>
    </row>
    <row r="62" spans="1:11" s="166" customFormat="1" ht="49.5">
      <c r="A62" s="95"/>
      <c r="B62" s="95"/>
      <c r="C62" s="169"/>
      <c r="D62" s="169"/>
      <c r="E62" s="169"/>
      <c r="F62" s="176"/>
      <c r="G62" s="167" t="s">
        <v>38</v>
      </c>
      <c r="H62" s="167" t="s">
        <v>51</v>
      </c>
      <c r="I62" s="169">
        <v>2415000</v>
      </c>
      <c r="J62" s="183" t="s">
        <v>72</v>
      </c>
      <c r="K62" s="13"/>
    </row>
    <row r="63" spans="1:11" s="166" customFormat="1" ht="49.5">
      <c r="A63" s="95"/>
      <c r="B63" s="95"/>
      <c r="C63" s="169"/>
      <c r="D63" s="169"/>
      <c r="E63" s="169"/>
      <c r="F63" s="176"/>
      <c r="G63" s="167" t="s">
        <v>38</v>
      </c>
      <c r="H63" s="167" t="s">
        <v>51</v>
      </c>
      <c r="I63" s="169">
        <v>399000</v>
      </c>
      <c r="J63" s="170" t="s">
        <v>73</v>
      </c>
      <c r="K63" s="13"/>
    </row>
    <row r="64" spans="1:11" s="166" customFormat="1" ht="49.5">
      <c r="A64" s="95"/>
      <c r="B64" s="95"/>
      <c r="C64" s="169"/>
      <c r="D64" s="169"/>
      <c r="E64" s="169"/>
      <c r="F64" s="176"/>
      <c r="G64" s="167" t="s">
        <v>38</v>
      </c>
      <c r="H64" s="167" t="s">
        <v>51</v>
      </c>
      <c r="I64" s="169">
        <v>268500</v>
      </c>
      <c r="J64" s="170" t="s">
        <v>74</v>
      </c>
      <c r="K64" s="13"/>
    </row>
    <row r="65" spans="1:11" s="166" customFormat="1" ht="49.5">
      <c r="A65" s="95"/>
      <c r="B65" s="167"/>
      <c r="C65" s="169"/>
      <c r="D65" s="184"/>
      <c r="E65" s="169"/>
      <c r="F65" s="185"/>
      <c r="G65" s="167" t="s">
        <v>38</v>
      </c>
      <c r="H65" s="167" t="s">
        <v>51</v>
      </c>
      <c r="I65" s="169">
        <v>11830000</v>
      </c>
      <c r="J65" s="183" t="s">
        <v>75</v>
      </c>
      <c r="K65" s="13"/>
    </row>
    <row r="66" spans="1:11" s="166" customFormat="1" ht="33">
      <c r="A66" s="95"/>
      <c r="B66" s="170"/>
      <c r="C66" s="169"/>
      <c r="D66" s="169"/>
      <c r="E66" s="169"/>
      <c r="F66" s="176"/>
      <c r="G66" s="167" t="s">
        <v>38</v>
      </c>
      <c r="H66" s="167" t="s">
        <v>46</v>
      </c>
      <c r="I66" s="169">
        <v>2486000</v>
      </c>
      <c r="J66" s="170" t="s">
        <v>76</v>
      </c>
      <c r="K66" s="13"/>
    </row>
    <row r="67" spans="1:11" s="166" customFormat="1" ht="33">
      <c r="A67" s="95"/>
      <c r="B67" s="170"/>
      <c r="C67" s="169"/>
      <c r="D67" s="169"/>
      <c r="E67" s="169"/>
      <c r="F67" s="176"/>
      <c r="G67" s="167" t="s">
        <v>38</v>
      </c>
      <c r="H67" s="167" t="s">
        <v>51</v>
      </c>
      <c r="I67" s="169">
        <v>10380000</v>
      </c>
      <c r="J67" s="183" t="s">
        <v>77</v>
      </c>
      <c r="K67" s="13"/>
    </row>
    <row r="68" spans="1:11" s="166" customFormat="1" ht="49.5">
      <c r="A68" s="95"/>
      <c r="B68" s="170"/>
      <c r="C68" s="169"/>
      <c r="D68" s="169"/>
      <c r="E68" s="169"/>
      <c r="F68" s="186"/>
      <c r="G68" s="167" t="s">
        <v>38</v>
      </c>
      <c r="H68" s="167" t="s">
        <v>46</v>
      </c>
      <c r="I68" s="169">
        <v>1115570</v>
      </c>
      <c r="J68" s="170" t="s">
        <v>78</v>
      </c>
      <c r="K68" s="13"/>
    </row>
    <row r="69" spans="1:11" s="166" customFormat="1" ht="49.5">
      <c r="A69" s="95"/>
      <c r="B69" s="95" t="s">
        <v>100</v>
      </c>
      <c r="C69" s="169"/>
      <c r="D69" s="169">
        <f>SUM(I69:I69)</f>
        <v>38500000</v>
      </c>
      <c r="E69" s="169">
        <f>+D69</f>
        <v>38500000</v>
      </c>
      <c r="F69" s="176">
        <v>62.41</v>
      </c>
      <c r="G69" s="167" t="s">
        <v>44</v>
      </c>
      <c r="H69" s="167" t="s">
        <v>80</v>
      </c>
      <c r="I69" s="169">
        <v>38500000</v>
      </c>
      <c r="J69" s="170" t="s">
        <v>79</v>
      </c>
      <c r="K69" s="13"/>
    </row>
    <row r="70" spans="1:11" s="166" customFormat="1" ht="24" customHeight="1">
      <c r="A70" s="95"/>
      <c r="B70" s="95" t="s">
        <v>12</v>
      </c>
      <c r="C70" s="177"/>
      <c r="D70" s="169">
        <f>SUM(I70:I87)</f>
        <v>134253316</v>
      </c>
      <c r="E70" s="169">
        <f>D70</f>
        <v>134253316</v>
      </c>
      <c r="F70" s="176">
        <v>28.35</v>
      </c>
      <c r="G70" s="167" t="s">
        <v>38</v>
      </c>
      <c r="H70" s="167" t="s">
        <v>51</v>
      </c>
      <c r="I70" s="169">
        <v>13800000</v>
      </c>
      <c r="J70" s="170" t="s">
        <v>101</v>
      </c>
      <c r="K70" s="13"/>
    </row>
    <row r="71" spans="1:11" s="166" customFormat="1" ht="24" customHeight="1">
      <c r="A71" s="95"/>
      <c r="B71" s="187"/>
      <c r="C71" s="177"/>
      <c r="D71" s="177"/>
      <c r="E71" s="177"/>
      <c r="F71" s="188"/>
      <c r="G71" s="167" t="s">
        <v>38</v>
      </c>
      <c r="H71" s="167" t="s">
        <v>46</v>
      </c>
      <c r="I71" s="169">
        <v>18400000</v>
      </c>
      <c r="J71" s="170" t="s">
        <v>101</v>
      </c>
      <c r="K71" s="13"/>
    </row>
    <row r="72" spans="1:11" s="166" customFormat="1" ht="24" customHeight="1">
      <c r="A72" s="95"/>
      <c r="B72" s="187"/>
      <c r="C72" s="177"/>
      <c r="D72" s="177"/>
      <c r="E72" s="177"/>
      <c r="F72" s="189"/>
      <c r="G72" s="167" t="s">
        <v>38</v>
      </c>
      <c r="H72" s="167" t="s">
        <v>51</v>
      </c>
      <c r="I72" s="169">
        <v>2533336</v>
      </c>
      <c r="J72" s="170" t="s">
        <v>101</v>
      </c>
      <c r="K72" s="13"/>
    </row>
    <row r="73" spans="1:11" s="166" customFormat="1" ht="24" customHeight="1">
      <c r="A73" s="95"/>
      <c r="B73" s="187"/>
      <c r="C73" s="177"/>
      <c r="D73" s="177"/>
      <c r="E73" s="177"/>
      <c r="F73" s="189"/>
      <c r="G73" s="167" t="s">
        <v>38</v>
      </c>
      <c r="H73" s="167" t="s">
        <v>51</v>
      </c>
      <c r="I73" s="169">
        <v>1170000</v>
      </c>
      <c r="J73" s="170" t="s">
        <v>101</v>
      </c>
      <c r="K73" s="13"/>
    </row>
    <row r="74" spans="1:11" s="166" customFormat="1" ht="24" customHeight="1">
      <c r="A74" s="95"/>
      <c r="B74" s="187"/>
      <c r="C74" s="177"/>
      <c r="D74" s="177"/>
      <c r="E74" s="177"/>
      <c r="F74" s="189"/>
      <c r="G74" s="167" t="s">
        <v>38</v>
      </c>
      <c r="H74" s="167" t="s">
        <v>46</v>
      </c>
      <c r="I74" s="169">
        <v>1943880</v>
      </c>
      <c r="J74" s="170" t="s">
        <v>101</v>
      </c>
      <c r="K74" s="13"/>
    </row>
    <row r="75" spans="1:11" s="166" customFormat="1" ht="24" customHeight="1">
      <c r="A75" s="95"/>
      <c r="B75" s="187"/>
      <c r="C75" s="177"/>
      <c r="D75" s="177"/>
      <c r="E75" s="177"/>
      <c r="F75" s="189"/>
      <c r="G75" s="167" t="s">
        <v>38</v>
      </c>
      <c r="H75" s="167" t="s">
        <v>51</v>
      </c>
      <c r="I75" s="169">
        <v>261160</v>
      </c>
      <c r="J75" s="170" t="s">
        <v>101</v>
      </c>
      <c r="K75" s="13"/>
    </row>
    <row r="76" spans="1:11" s="166" customFormat="1" ht="24" customHeight="1">
      <c r="A76" s="95"/>
      <c r="B76" s="187"/>
      <c r="C76" s="177"/>
      <c r="D76" s="177"/>
      <c r="E76" s="177"/>
      <c r="F76" s="189"/>
      <c r="G76" s="167" t="s">
        <v>38</v>
      </c>
      <c r="H76" s="167" t="s">
        <v>46</v>
      </c>
      <c r="I76" s="169">
        <v>4000000</v>
      </c>
      <c r="J76" s="170" t="s">
        <v>101</v>
      </c>
      <c r="K76" s="13"/>
    </row>
    <row r="77" spans="1:11" s="166" customFormat="1" ht="24" customHeight="1">
      <c r="A77" s="95"/>
      <c r="B77" s="187"/>
      <c r="C77" s="177"/>
      <c r="D77" s="177"/>
      <c r="E77" s="177"/>
      <c r="F77" s="189"/>
      <c r="G77" s="167" t="s">
        <v>38</v>
      </c>
      <c r="H77" s="167" t="s">
        <v>46</v>
      </c>
      <c r="I77" s="169">
        <v>2030000</v>
      </c>
      <c r="J77" s="170" t="s">
        <v>101</v>
      </c>
      <c r="K77" s="13"/>
    </row>
    <row r="78" spans="1:11" s="166" customFormat="1" ht="24" customHeight="1">
      <c r="A78" s="95"/>
      <c r="B78" s="187"/>
      <c r="C78" s="177"/>
      <c r="D78" s="177"/>
      <c r="E78" s="177"/>
      <c r="F78" s="189"/>
      <c r="G78" s="167" t="s">
        <v>38</v>
      </c>
      <c r="H78" s="167" t="s">
        <v>46</v>
      </c>
      <c r="I78" s="169">
        <v>458000</v>
      </c>
      <c r="J78" s="170" t="s">
        <v>101</v>
      </c>
      <c r="K78" s="13"/>
    </row>
    <row r="79" spans="1:11" s="166" customFormat="1" ht="24" customHeight="1">
      <c r="A79" s="95"/>
      <c r="B79" s="187"/>
      <c r="C79" s="177"/>
      <c r="D79" s="177"/>
      <c r="E79" s="177"/>
      <c r="F79" s="189"/>
      <c r="G79" s="167" t="s">
        <v>38</v>
      </c>
      <c r="H79" s="167" t="s">
        <v>46</v>
      </c>
      <c r="I79" s="169">
        <v>3120000</v>
      </c>
      <c r="J79" s="170" t="s">
        <v>101</v>
      </c>
      <c r="K79" s="13"/>
    </row>
    <row r="80" spans="1:11" s="166" customFormat="1" ht="24" customHeight="1">
      <c r="A80" s="95"/>
      <c r="B80" s="187"/>
      <c r="C80" s="177"/>
      <c r="D80" s="177"/>
      <c r="E80" s="177"/>
      <c r="F80" s="189"/>
      <c r="G80" s="167" t="s">
        <v>38</v>
      </c>
      <c r="H80" s="167" t="s">
        <v>46</v>
      </c>
      <c r="I80" s="169">
        <v>250000</v>
      </c>
      <c r="J80" s="170" t="s">
        <v>101</v>
      </c>
      <c r="K80" s="13"/>
    </row>
    <row r="81" spans="1:11" s="166" customFormat="1" ht="24" customHeight="1">
      <c r="A81" s="95"/>
      <c r="B81" s="187"/>
      <c r="C81" s="177"/>
      <c r="D81" s="177"/>
      <c r="E81" s="177"/>
      <c r="F81" s="189"/>
      <c r="G81" s="167" t="s">
        <v>38</v>
      </c>
      <c r="H81" s="167" t="s">
        <v>46</v>
      </c>
      <c r="I81" s="169">
        <v>12595000</v>
      </c>
      <c r="J81" s="170" t="s">
        <v>101</v>
      </c>
      <c r="K81" s="13"/>
    </row>
    <row r="82" spans="1:11" s="166" customFormat="1" ht="24" customHeight="1">
      <c r="A82" s="95"/>
      <c r="B82" s="187"/>
      <c r="C82" s="177"/>
      <c r="D82" s="177"/>
      <c r="E82" s="177"/>
      <c r="F82" s="189"/>
      <c r="G82" s="167" t="s">
        <v>38</v>
      </c>
      <c r="H82" s="167" t="s">
        <v>46</v>
      </c>
      <c r="I82" s="169">
        <v>13700000</v>
      </c>
      <c r="J82" s="170" t="s">
        <v>101</v>
      </c>
      <c r="K82" s="13"/>
    </row>
    <row r="83" spans="1:11" s="166" customFormat="1" ht="24" customHeight="1">
      <c r="A83" s="95"/>
      <c r="B83" s="187"/>
      <c r="C83" s="177"/>
      <c r="D83" s="177"/>
      <c r="E83" s="177"/>
      <c r="F83" s="189"/>
      <c r="G83" s="167" t="s">
        <v>38</v>
      </c>
      <c r="H83" s="167" t="s">
        <v>46</v>
      </c>
      <c r="I83" s="169">
        <v>11825000</v>
      </c>
      <c r="J83" s="170" t="s">
        <v>101</v>
      </c>
      <c r="K83" s="13"/>
    </row>
    <row r="84" spans="1:11" s="166" customFormat="1" ht="24" customHeight="1">
      <c r="A84" s="95"/>
      <c r="B84" s="187"/>
      <c r="C84" s="177"/>
      <c r="D84" s="177"/>
      <c r="E84" s="177"/>
      <c r="F84" s="189"/>
      <c r="G84" s="167" t="s">
        <v>38</v>
      </c>
      <c r="H84" s="167" t="s">
        <v>46</v>
      </c>
      <c r="I84" s="169">
        <v>6396000</v>
      </c>
      <c r="J84" s="170" t="s">
        <v>101</v>
      </c>
      <c r="K84" s="13"/>
    </row>
    <row r="85" spans="1:11" s="166" customFormat="1" ht="24" customHeight="1">
      <c r="A85" s="95"/>
      <c r="B85" s="187"/>
      <c r="C85" s="177"/>
      <c r="D85" s="177"/>
      <c r="E85" s="177"/>
      <c r="F85" s="189"/>
      <c r="G85" s="167" t="s">
        <v>38</v>
      </c>
      <c r="H85" s="167" t="s">
        <v>46</v>
      </c>
      <c r="I85" s="169">
        <v>1946000</v>
      </c>
      <c r="J85" s="170" t="s">
        <v>101</v>
      </c>
      <c r="K85" s="13"/>
    </row>
    <row r="86" spans="1:11" s="166" customFormat="1" ht="24" customHeight="1">
      <c r="A86" s="95"/>
      <c r="B86" s="187"/>
      <c r="C86" s="177"/>
      <c r="D86" s="177"/>
      <c r="E86" s="177"/>
      <c r="F86" s="189"/>
      <c r="G86" s="167" t="s">
        <v>38</v>
      </c>
      <c r="H86" s="167" t="s">
        <v>46</v>
      </c>
      <c r="I86" s="169">
        <v>2800000</v>
      </c>
      <c r="J86" s="170" t="s">
        <v>101</v>
      </c>
      <c r="K86" s="13"/>
    </row>
    <row r="87" spans="1:11" s="166" customFormat="1" ht="24" customHeight="1">
      <c r="A87" s="95"/>
      <c r="B87" s="187"/>
      <c r="C87" s="177"/>
      <c r="D87" s="177"/>
      <c r="E87" s="177"/>
      <c r="F87" s="189"/>
      <c r="G87" s="167" t="s">
        <v>38</v>
      </c>
      <c r="H87" s="167" t="s">
        <v>46</v>
      </c>
      <c r="I87" s="169">
        <v>37024940</v>
      </c>
      <c r="J87" s="170" t="s">
        <v>101</v>
      </c>
      <c r="K87" s="13"/>
    </row>
    <row r="88" spans="1:11" s="166" customFormat="1" ht="24" customHeight="1">
      <c r="A88" s="95"/>
      <c r="B88" s="95" t="s">
        <v>102</v>
      </c>
      <c r="C88" s="177"/>
      <c r="D88" s="169">
        <f>SUM(I88:I91)</f>
        <v>9701911</v>
      </c>
      <c r="E88" s="169">
        <f>D88</f>
        <v>9701911</v>
      </c>
      <c r="F88" s="176">
        <v>15.47</v>
      </c>
      <c r="G88" s="167" t="s">
        <v>44</v>
      </c>
      <c r="H88" s="167" t="s">
        <v>81</v>
      </c>
      <c r="I88" s="169">
        <v>456120</v>
      </c>
      <c r="J88" s="170" t="s">
        <v>101</v>
      </c>
      <c r="K88" s="13"/>
    </row>
    <row r="89" spans="1:11" s="166" customFormat="1" ht="24" customHeight="1">
      <c r="A89" s="95"/>
      <c r="B89" s="187"/>
      <c r="C89" s="177"/>
      <c r="D89" s="177"/>
      <c r="E89" s="177"/>
      <c r="F89" s="189"/>
      <c r="G89" s="167" t="s">
        <v>44</v>
      </c>
      <c r="H89" s="167" t="s">
        <v>80</v>
      </c>
      <c r="I89" s="169">
        <v>714000</v>
      </c>
      <c r="J89" s="170" t="s">
        <v>101</v>
      </c>
      <c r="K89" s="13"/>
    </row>
    <row r="90" spans="1:11" s="166" customFormat="1" ht="24" customHeight="1">
      <c r="A90" s="95"/>
      <c r="B90" s="187"/>
      <c r="C90" s="177"/>
      <c r="D90" s="177"/>
      <c r="E90" s="177"/>
      <c r="F90" s="189"/>
      <c r="G90" s="167" t="s">
        <v>44</v>
      </c>
      <c r="H90" s="167" t="s">
        <v>80</v>
      </c>
      <c r="I90" s="169">
        <v>4201791</v>
      </c>
      <c r="J90" s="170" t="s">
        <v>101</v>
      </c>
      <c r="K90" s="13"/>
    </row>
    <row r="91" spans="1:11" s="166" customFormat="1" ht="24" customHeight="1">
      <c r="A91" s="95"/>
      <c r="B91" s="187"/>
      <c r="C91" s="177"/>
      <c r="D91" s="177"/>
      <c r="E91" s="177"/>
      <c r="F91" s="189"/>
      <c r="G91" s="167" t="s">
        <v>44</v>
      </c>
      <c r="H91" s="167" t="s">
        <v>81</v>
      </c>
      <c r="I91" s="169">
        <v>4330000</v>
      </c>
      <c r="J91" s="170" t="s">
        <v>101</v>
      </c>
      <c r="K91" s="13"/>
    </row>
    <row r="92" spans="1:11" s="166" customFormat="1" ht="24" customHeight="1">
      <c r="A92" s="95"/>
      <c r="B92" s="95" t="s">
        <v>82</v>
      </c>
      <c r="C92" s="9"/>
      <c r="D92" s="169">
        <v>7522959</v>
      </c>
      <c r="E92" s="169">
        <v>7522959</v>
      </c>
      <c r="F92" s="176">
        <v>11.58</v>
      </c>
      <c r="G92" s="167" t="s">
        <v>44</v>
      </c>
      <c r="H92" s="167" t="s">
        <v>103</v>
      </c>
      <c r="I92" s="169">
        <v>4986000</v>
      </c>
      <c r="J92" s="170" t="s">
        <v>98</v>
      </c>
      <c r="K92" s="13"/>
    </row>
    <row r="93" spans="1:11" s="166" customFormat="1" ht="33">
      <c r="A93" s="95"/>
      <c r="B93" s="95"/>
      <c r="C93" s="9"/>
      <c r="D93" s="9"/>
      <c r="E93" s="9"/>
      <c r="F93" s="190"/>
      <c r="G93" s="191" t="s">
        <v>44</v>
      </c>
      <c r="H93" s="167" t="s">
        <v>104</v>
      </c>
      <c r="I93" s="169">
        <v>2536959</v>
      </c>
      <c r="J93" s="170" t="s">
        <v>105</v>
      </c>
      <c r="K93" s="13"/>
    </row>
    <row r="94" spans="1:11" s="166" customFormat="1" ht="33">
      <c r="A94" s="95"/>
      <c r="B94" s="95" t="s">
        <v>28</v>
      </c>
      <c r="C94" s="10"/>
      <c r="D94" s="169">
        <v>2250000</v>
      </c>
      <c r="E94" s="169">
        <f>D94</f>
        <v>2250000</v>
      </c>
      <c r="F94" s="164">
        <v>3.64</v>
      </c>
      <c r="G94" s="167" t="s">
        <v>38</v>
      </c>
      <c r="H94" s="9" t="s">
        <v>106</v>
      </c>
      <c r="I94" s="169">
        <v>2250000</v>
      </c>
      <c r="J94" s="95" t="s">
        <v>107</v>
      </c>
      <c r="K94" s="13"/>
    </row>
    <row r="95" spans="1:11" s="166" customFormat="1" ht="33">
      <c r="A95" s="95"/>
      <c r="B95" s="95" t="s">
        <v>83</v>
      </c>
      <c r="C95" s="10"/>
      <c r="D95" s="169">
        <v>2500000</v>
      </c>
      <c r="E95" s="169">
        <v>2500000</v>
      </c>
      <c r="F95" s="164">
        <v>92.59</v>
      </c>
      <c r="G95" s="167" t="s">
        <v>44</v>
      </c>
      <c r="H95" s="9" t="s">
        <v>106</v>
      </c>
      <c r="I95" s="169">
        <v>2500000</v>
      </c>
      <c r="J95" s="192" t="s">
        <v>142</v>
      </c>
      <c r="K95" s="13"/>
    </row>
    <row r="96" spans="1:11" s="166" customFormat="1" ht="33">
      <c r="A96" s="95"/>
      <c r="B96" s="95" t="s">
        <v>16</v>
      </c>
      <c r="C96" s="10"/>
      <c r="D96" s="169">
        <v>29991333</v>
      </c>
      <c r="E96" s="169">
        <f>D96</f>
        <v>29991333</v>
      </c>
      <c r="F96" s="164">
        <v>0.1</v>
      </c>
      <c r="G96" s="167" t="s">
        <v>38</v>
      </c>
      <c r="H96" s="9" t="s">
        <v>115</v>
      </c>
      <c r="I96" s="169">
        <v>990000</v>
      </c>
      <c r="J96" s="170" t="s">
        <v>108</v>
      </c>
      <c r="K96" s="13"/>
    </row>
    <row r="97" spans="1:11" s="166" customFormat="1" ht="33">
      <c r="A97" s="95"/>
      <c r="B97" s="95"/>
      <c r="C97" s="10"/>
      <c r="D97" s="169"/>
      <c r="E97" s="169"/>
      <c r="F97" s="167"/>
      <c r="G97" s="167" t="s">
        <v>38</v>
      </c>
      <c r="H97" s="9" t="s">
        <v>106</v>
      </c>
      <c r="I97" s="169">
        <v>2000000</v>
      </c>
      <c r="J97" s="170" t="s">
        <v>109</v>
      </c>
      <c r="K97" s="14"/>
    </row>
    <row r="98" spans="1:11" s="166" customFormat="1" ht="33">
      <c r="A98" s="95"/>
      <c r="B98" s="167"/>
      <c r="C98" s="167"/>
      <c r="D98" s="167"/>
      <c r="E98" s="167"/>
      <c r="F98" s="167"/>
      <c r="G98" s="167" t="s">
        <v>38</v>
      </c>
      <c r="H98" s="9" t="s">
        <v>115</v>
      </c>
      <c r="I98" s="169">
        <v>335640</v>
      </c>
      <c r="J98" s="170" t="s">
        <v>110</v>
      </c>
      <c r="K98" s="167"/>
    </row>
    <row r="99" spans="1:11" s="166" customFormat="1" ht="49.5">
      <c r="A99" s="95"/>
      <c r="B99" s="167"/>
      <c r="C99" s="167"/>
      <c r="D99" s="167"/>
      <c r="E99" s="167"/>
      <c r="F99" s="167"/>
      <c r="G99" s="167" t="s">
        <v>38</v>
      </c>
      <c r="H99" s="9" t="s">
        <v>106</v>
      </c>
      <c r="I99" s="169">
        <v>4260000</v>
      </c>
      <c r="J99" s="170" t="s">
        <v>111</v>
      </c>
      <c r="K99" s="167"/>
    </row>
    <row r="100" spans="1:11" s="166" customFormat="1" ht="33">
      <c r="A100" s="95"/>
      <c r="B100" s="167"/>
      <c r="C100" s="167"/>
      <c r="D100" s="167"/>
      <c r="E100" s="167"/>
      <c r="F100" s="167"/>
      <c r="G100" s="167" t="s">
        <v>38</v>
      </c>
      <c r="H100" s="9" t="s">
        <v>143</v>
      </c>
      <c r="I100" s="169">
        <v>2400000</v>
      </c>
      <c r="J100" s="170" t="s">
        <v>112</v>
      </c>
      <c r="K100" s="167"/>
    </row>
    <row r="101" spans="1:11" s="166" customFormat="1" ht="49.5">
      <c r="A101" s="95"/>
      <c r="B101" s="167"/>
      <c r="C101" s="167"/>
      <c r="D101" s="167"/>
      <c r="E101" s="167"/>
      <c r="F101" s="167"/>
      <c r="G101" s="167" t="s">
        <v>38</v>
      </c>
      <c r="H101" s="9" t="s">
        <v>143</v>
      </c>
      <c r="I101" s="169">
        <v>325760</v>
      </c>
      <c r="J101" s="170" t="s">
        <v>113</v>
      </c>
      <c r="K101" s="167"/>
    </row>
    <row r="102" spans="1:11" s="166" customFormat="1" ht="49.5">
      <c r="A102" s="95"/>
      <c r="B102" s="167"/>
      <c r="C102" s="167"/>
      <c r="D102" s="167"/>
      <c r="E102" s="167"/>
      <c r="F102" s="167"/>
      <c r="G102" s="167" t="s">
        <v>38</v>
      </c>
      <c r="H102" s="9" t="s">
        <v>106</v>
      </c>
      <c r="I102" s="169">
        <v>2970000</v>
      </c>
      <c r="J102" s="170" t="s">
        <v>114</v>
      </c>
      <c r="K102" s="167"/>
    </row>
    <row r="103" spans="1:11" s="166" customFormat="1" ht="33">
      <c r="A103" s="95"/>
      <c r="B103" s="167"/>
      <c r="C103" s="167"/>
      <c r="D103" s="167"/>
      <c r="E103" s="167"/>
      <c r="F103" s="167"/>
      <c r="G103" s="167" t="s">
        <v>38</v>
      </c>
      <c r="H103" s="9" t="s">
        <v>106</v>
      </c>
      <c r="I103" s="169">
        <v>500000</v>
      </c>
      <c r="J103" s="170" t="s">
        <v>107</v>
      </c>
      <c r="K103" s="167"/>
    </row>
    <row r="104" spans="1:11" s="166" customFormat="1" ht="49.5">
      <c r="A104" s="95"/>
      <c r="B104" s="167"/>
      <c r="C104" s="167"/>
      <c r="D104" s="167"/>
      <c r="E104" s="167"/>
      <c r="F104" s="167"/>
      <c r="G104" s="167" t="s">
        <v>38</v>
      </c>
      <c r="H104" s="9" t="s">
        <v>115</v>
      </c>
      <c r="I104" s="169">
        <v>1680000</v>
      </c>
      <c r="J104" s="170" t="s">
        <v>84</v>
      </c>
      <c r="K104" s="167"/>
    </row>
    <row r="105" spans="1:11" s="166" customFormat="1" ht="49.5">
      <c r="A105" s="95"/>
      <c r="B105" s="167"/>
      <c r="C105" s="167"/>
      <c r="D105" s="167"/>
      <c r="E105" s="167"/>
      <c r="F105" s="167"/>
      <c r="G105" s="167" t="s">
        <v>38</v>
      </c>
      <c r="H105" s="9" t="s">
        <v>46</v>
      </c>
      <c r="I105" s="10">
        <v>840000</v>
      </c>
      <c r="J105" s="170" t="s">
        <v>85</v>
      </c>
      <c r="K105" s="167"/>
    </row>
    <row r="106" spans="1:11" s="166" customFormat="1" ht="33">
      <c r="A106" s="95"/>
      <c r="B106" s="167"/>
      <c r="C106" s="167"/>
      <c r="D106" s="167"/>
      <c r="E106" s="167"/>
      <c r="F106" s="167"/>
      <c r="G106" s="167" t="s">
        <v>38</v>
      </c>
      <c r="H106" s="9" t="s">
        <v>51</v>
      </c>
      <c r="I106" s="10">
        <v>344000</v>
      </c>
      <c r="J106" s="170" t="s">
        <v>86</v>
      </c>
      <c r="K106" s="167"/>
    </row>
    <row r="107" spans="1:11" s="166" customFormat="1" ht="49.5">
      <c r="A107" s="95"/>
      <c r="B107" s="167"/>
      <c r="C107" s="167"/>
      <c r="D107" s="167"/>
      <c r="E107" s="167"/>
      <c r="F107" s="167"/>
      <c r="G107" s="167" t="s">
        <v>38</v>
      </c>
      <c r="H107" s="9" t="s">
        <v>51</v>
      </c>
      <c r="I107" s="10">
        <v>3479000</v>
      </c>
      <c r="J107" s="170" t="s">
        <v>87</v>
      </c>
      <c r="K107" s="167"/>
    </row>
    <row r="108" spans="1:11" s="166" customFormat="1" ht="33">
      <c r="A108" s="95"/>
      <c r="B108" s="167"/>
      <c r="C108" s="167"/>
      <c r="D108" s="167"/>
      <c r="E108" s="167"/>
      <c r="F108" s="167"/>
      <c r="G108" s="167" t="s">
        <v>38</v>
      </c>
      <c r="H108" s="9" t="s">
        <v>51</v>
      </c>
      <c r="I108" s="10">
        <v>1500000</v>
      </c>
      <c r="J108" s="170" t="s">
        <v>88</v>
      </c>
      <c r="K108" s="167"/>
    </row>
    <row r="109" spans="1:11" s="166" customFormat="1" ht="49.5">
      <c r="A109" s="95"/>
      <c r="B109" s="167"/>
      <c r="C109" s="167"/>
      <c r="D109" s="167"/>
      <c r="E109" s="167"/>
      <c r="F109" s="167"/>
      <c r="G109" s="167" t="s">
        <v>38</v>
      </c>
      <c r="H109" s="9" t="s">
        <v>51</v>
      </c>
      <c r="I109" s="10">
        <v>8366933</v>
      </c>
      <c r="J109" s="170" t="s">
        <v>116</v>
      </c>
      <c r="K109" s="167"/>
    </row>
    <row r="110" spans="1:11" s="166" customFormat="1" ht="33">
      <c r="A110" s="95"/>
      <c r="B110" s="95" t="s">
        <v>89</v>
      </c>
      <c r="C110" s="10"/>
      <c r="D110" s="169">
        <v>13165000</v>
      </c>
      <c r="E110" s="169">
        <f>D110</f>
        <v>13165000</v>
      </c>
      <c r="F110" s="164">
        <v>12.45</v>
      </c>
      <c r="G110" s="13" t="s">
        <v>44</v>
      </c>
      <c r="H110" s="9" t="s">
        <v>51</v>
      </c>
      <c r="I110" s="10">
        <v>4000000</v>
      </c>
      <c r="J110" s="170" t="s">
        <v>109</v>
      </c>
      <c r="K110" s="13"/>
    </row>
    <row r="111" spans="1:11" s="166" customFormat="1" ht="49.5">
      <c r="A111" s="95"/>
      <c r="B111" s="95"/>
      <c r="C111" s="10"/>
      <c r="D111" s="169"/>
      <c r="E111" s="169"/>
      <c r="F111" s="164"/>
      <c r="G111" s="13" t="s">
        <v>44</v>
      </c>
      <c r="H111" s="193" t="s">
        <v>51</v>
      </c>
      <c r="I111" s="10">
        <v>7740000</v>
      </c>
      <c r="J111" s="170" t="s">
        <v>111</v>
      </c>
      <c r="K111" s="13"/>
    </row>
    <row r="112" spans="1:11" s="166" customFormat="1" ht="33">
      <c r="A112" s="95"/>
      <c r="B112" s="95"/>
      <c r="C112" s="10"/>
      <c r="D112" s="169"/>
      <c r="E112" s="169"/>
      <c r="F112" s="164"/>
      <c r="G112" s="13" t="s">
        <v>44</v>
      </c>
      <c r="H112" s="193" t="s">
        <v>51</v>
      </c>
      <c r="I112" s="169">
        <v>1425000</v>
      </c>
      <c r="J112" s="170" t="s">
        <v>90</v>
      </c>
      <c r="K112" s="13"/>
    </row>
    <row r="113" spans="1:11" s="166" customFormat="1" ht="24" customHeight="1">
      <c r="A113" s="95"/>
      <c r="B113" s="95" t="s">
        <v>37</v>
      </c>
      <c r="C113" s="10"/>
      <c r="D113" s="10">
        <f>+D34+D38+D40+D70+D94+D96</f>
        <v>322187375</v>
      </c>
      <c r="E113" s="10">
        <f>+C113+D113</f>
        <v>322187375</v>
      </c>
      <c r="F113" s="164">
        <v>1.05</v>
      </c>
      <c r="G113" s="13"/>
      <c r="H113" s="13"/>
      <c r="I113" s="10">
        <f>SUM(I34:I38)+SUM(I40:I68)+SUM(I70:I87)+I94+SUM(I96:I109)</f>
        <v>322187375</v>
      </c>
      <c r="J113" s="170"/>
      <c r="K113" s="13"/>
    </row>
    <row r="114" spans="1:11" s="166" customFormat="1" ht="24" customHeight="1">
      <c r="A114" s="95"/>
      <c r="B114" s="13" t="s">
        <v>39</v>
      </c>
      <c r="C114" s="10"/>
      <c r="D114" s="10">
        <f>+D39++D69+D88+D92+D95+D110</f>
        <v>83279870</v>
      </c>
      <c r="E114" s="10">
        <f>+C114+D114</f>
        <v>83279870</v>
      </c>
      <c r="F114" s="164">
        <v>26.85</v>
      </c>
      <c r="G114" s="13"/>
      <c r="H114" s="13"/>
      <c r="I114" s="10">
        <f>+I39+I69+SUM(I88:I93)+I95+SUM(I110:I112)</f>
        <v>83279870</v>
      </c>
      <c r="J114" s="170"/>
      <c r="K114" s="13"/>
    </row>
    <row r="115" spans="1:11" s="166" customFormat="1" ht="24" customHeight="1">
      <c r="A115" s="95"/>
      <c r="B115" s="95" t="s">
        <v>40</v>
      </c>
      <c r="C115" s="10"/>
      <c r="D115" s="10">
        <f>SUM(D113:D114)</f>
        <v>405467245</v>
      </c>
      <c r="E115" s="10">
        <f>SUM(E113:E114)</f>
        <v>405467245</v>
      </c>
      <c r="F115" s="164">
        <v>1.3</v>
      </c>
      <c r="G115" s="13"/>
      <c r="H115" s="13"/>
      <c r="I115" s="10">
        <f>SUM(I113:I114)</f>
        <v>405467245</v>
      </c>
      <c r="J115" s="170"/>
      <c r="K115" s="13"/>
    </row>
    <row r="116" spans="1:11" s="166" customFormat="1" ht="24" customHeight="1">
      <c r="A116" s="95"/>
      <c r="B116" s="95"/>
      <c r="C116" s="10"/>
      <c r="D116" s="10"/>
      <c r="E116" s="10"/>
      <c r="F116" s="164"/>
      <c r="G116" s="13"/>
      <c r="H116" s="13"/>
      <c r="I116" s="10"/>
      <c r="J116" s="170"/>
      <c r="K116" s="13"/>
    </row>
    <row r="117" spans="1:11" s="166" customFormat="1" ht="24" customHeight="1">
      <c r="A117" s="95"/>
      <c r="B117" s="95"/>
      <c r="C117" s="10"/>
      <c r="D117" s="10"/>
      <c r="E117" s="10"/>
      <c r="F117" s="164"/>
      <c r="G117" s="13"/>
      <c r="H117" s="13"/>
      <c r="I117" s="10"/>
      <c r="J117" s="170"/>
      <c r="K117" s="13"/>
    </row>
    <row r="118" spans="1:11" s="166" customFormat="1" ht="24" customHeight="1">
      <c r="A118" s="95"/>
      <c r="B118" s="95"/>
      <c r="C118" s="10"/>
      <c r="D118" s="10"/>
      <c r="E118" s="10"/>
      <c r="F118" s="164"/>
      <c r="G118" s="13"/>
      <c r="H118" s="13"/>
      <c r="I118" s="10"/>
      <c r="J118" s="170"/>
      <c r="K118" s="13"/>
    </row>
    <row r="119" spans="1:11" s="166" customFormat="1" ht="24" customHeight="1">
      <c r="A119" s="95"/>
      <c r="B119" s="95" t="s">
        <v>117</v>
      </c>
      <c r="C119" s="10"/>
      <c r="D119" s="10">
        <f>+D6+D17+D31+D113</f>
        <v>464461255</v>
      </c>
      <c r="E119" s="10">
        <f>+C119+D119</f>
        <v>464461255</v>
      </c>
      <c r="F119" s="164">
        <v>1.49</v>
      </c>
      <c r="G119" s="13"/>
      <c r="H119" s="13"/>
      <c r="I119" s="10">
        <f>+I6+I17+I31+I113</f>
        <v>464461255</v>
      </c>
      <c r="J119" s="170"/>
      <c r="K119" s="13"/>
    </row>
    <row r="120" spans="1:11" s="166" customFormat="1" ht="24" customHeight="1">
      <c r="A120" s="95"/>
      <c r="B120" s="13" t="s">
        <v>118</v>
      </c>
      <c r="C120" s="10"/>
      <c r="D120" s="10">
        <f>+D7++D18+D32+D114</f>
        <v>162959870</v>
      </c>
      <c r="E120" s="10">
        <f>+C120+D120</f>
        <v>162959870</v>
      </c>
      <c r="F120" s="164">
        <v>41.8</v>
      </c>
      <c r="G120" s="13"/>
      <c r="H120" s="13"/>
      <c r="I120" s="10">
        <f>+I7++I18+I32+I114</f>
        <v>162959870</v>
      </c>
      <c r="J120" s="170"/>
      <c r="K120" s="13"/>
    </row>
    <row r="121" spans="1:11" s="166" customFormat="1" ht="24" customHeight="1">
      <c r="A121" s="95"/>
      <c r="B121" s="95" t="s">
        <v>119</v>
      </c>
      <c r="C121" s="10"/>
      <c r="D121" s="10">
        <f>SUM(D119:D120)</f>
        <v>627421125</v>
      </c>
      <c r="E121" s="10">
        <f>SUM(E119:E120)</f>
        <v>627421125</v>
      </c>
      <c r="F121" s="164">
        <v>1.99</v>
      </c>
      <c r="G121" s="13"/>
      <c r="H121" s="13"/>
      <c r="I121" s="10">
        <f>SUM(I119:I120)</f>
        <v>627421125</v>
      </c>
      <c r="J121" s="170"/>
      <c r="K121" s="13"/>
    </row>
  </sheetData>
  <mergeCells count="4">
    <mergeCell ref="A2:A3"/>
    <mergeCell ref="B2:B3"/>
    <mergeCell ref="C2:F2"/>
    <mergeCell ref="G2:K2"/>
  </mergeCells>
  <printOptions horizontalCentered="1"/>
  <pageMargins left="0.3937007874015748" right="0.2755905511811024" top="0.984251968503937" bottom="0.5905511811023623" header="0.5118110236220472" footer="0.5118110236220472"/>
  <pageSetup horizontalDpi="300" verticalDpi="300" orientation="landscape" paperSize="9" scale="80" r:id="rId1"/>
  <headerFooter alignWithMargins="0">
    <oddHeader>&amp;C&amp;20內&amp;"Times New Roman,標準"     &amp;"標楷體,標準"政&amp;"Times New Roman,標準"     &amp;"標楷體,標準"部&amp;"Times New Roman,標準"&amp;12
&amp;"標楷體,標準"&amp;20歲出保留數&amp;"Times New Roman,標準"(&amp;"標楷體,標準"或未結清數&amp;"Times New Roman,標準")&amp;"標楷體,標準"分析表&amp;12
中華民國&amp;"Times New Roman,標準"95&amp;"標楷體,標準"年度&amp;"Times New Roman,標準"
</oddHeader>
    <oddFooter>&amp;C共&amp;"Times New Roman,標準"&amp;N&amp;"標楷體,標準"頁第&amp;"Times New Roman,標準"&amp;P&amp;"標楷體,標準"頁</oddFooter>
  </headerFooter>
</worksheet>
</file>

<file path=xl/worksheets/sheet2.xml><?xml version="1.0" encoding="utf-8"?>
<worksheet xmlns="http://schemas.openxmlformats.org/spreadsheetml/2006/main" xmlns:r="http://schemas.openxmlformats.org/officeDocument/2006/relationships">
  <sheetPr codeName="Sheet13"/>
  <dimension ref="A1:M480"/>
  <sheetViews>
    <sheetView view="pageBreakPreview" zoomScale="75" zoomScaleNormal="50" zoomScaleSheetLayoutView="75" workbookViewId="0" topLeftCell="C22">
      <selection activeCell="F25" sqref="F25"/>
    </sheetView>
  </sheetViews>
  <sheetFormatPr defaultColWidth="9.00390625" defaultRowHeight="16.5"/>
  <cols>
    <col min="1" max="1" width="5.375" style="0" customWidth="1"/>
    <col min="2" max="2" width="22.375" style="160" customWidth="1"/>
    <col min="3" max="3" width="17.375" style="2" customWidth="1"/>
    <col min="4" max="4" width="8.50390625" style="158" customWidth="1"/>
    <col min="5" max="5" width="6.875" style="1" customWidth="1"/>
    <col min="6" max="6" width="16.375" style="2" customWidth="1"/>
    <col min="7" max="7" width="23.375" style="7" customWidth="1"/>
    <col min="8" max="8" width="7.50390625" style="1" customWidth="1"/>
    <col min="9" max="9" width="15.875" style="0" customWidth="1"/>
    <col min="10" max="10" width="22.625" style="0" customWidth="1"/>
    <col min="11" max="11" width="22.50390625" style="0" customWidth="1"/>
    <col min="12" max="12" width="28.125" style="0" customWidth="1"/>
    <col min="13" max="13" width="7.125" style="0" customWidth="1"/>
  </cols>
  <sheetData>
    <row r="1" spans="1:13" ht="17.25" thickBot="1">
      <c r="A1" s="108"/>
      <c r="B1" s="109"/>
      <c r="C1" s="110"/>
      <c r="D1" s="111"/>
      <c r="E1" s="112"/>
      <c r="F1" s="110"/>
      <c r="G1" s="113"/>
      <c r="H1" s="112"/>
      <c r="I1" s="108"/>
      <c r="J1" s="114" t="s">
        <v>214</v>
      </c>
      <c r="K1" s="108"/>
      <c r="M1" s="2"/>
    </row>
    <row r="2" spans="1:11" ht="46.5" customHeight="1">
      <c r="A2" s="209" t="s">
        <v>0</v>
      </c>
      <c r="B2" s="211" t="s">
        <v>1</v>
      </c>
      <c r="C2" s="213" t="s">
        <v>2</v>
      </c>
      <c r="D2" s="213"/>
      <c r="E2" s="214" t="s">
        <v>3</v>
      </c>
      <c r="F2" s="214"/>
      <c r="G2" s="214"/>
      <c r="H2" s="214" t="s">
        <v>4</v>
      </c>
      <c r="I2" s="214"/>
      <c r="J2" s="214"/>
      <c r="K2" s="207" t="s">
        <v>5</v>
      </c>
    </row>
    <row r="3" spans="1:11" ht="45" customHeight="1">
      <c r="A3" s="210"/>
      <c r="B3" s="212"/>
      <c r="C3" s="115" t="s">
        <v>6</v>
      </c>
      <c r="D3" s="116" t="s">
        <v>7</v>
      </c>
      <c r="E3" s="4" t="s">
        <v>8</v>
      </c>
      <c r="F3" s="115" t="s">
        <v>9</v>
      </c>
      <c r="G3" s="5" t="s">
        <v>10</v>
      </c>
      <c r="H3" s="4" t="s">
        <v>8</v>
      </c>
      <c r="I3" s="4" t="s">
        <v>6</v>
      </c>
      <c r="J3" s="5" t="s">
        <v>11</v>
      </c>
      <c r="K3" s="208"/>
    </row>
    <row r="4" spans="1:11" ht="36" customHeight="1">
      <c r="A4" s="117">
        <v>93</v>
      </c>
      <c r="B4" s="118" t="s">
        <v>12</v>
      </c>
      <c r="C4" s="119">
        <f>+F4</f>
        <v>438000</v>
      </c>
      <c r="D4" s="120">
        <v>1.08</v>
      </c>
      <c r="E4" s="121">
        <v>10</v>
      </c>
      <c r="F4" s="119">
        <v>438000</v>
      </c>
      <c r="G4" s="22" t="s">
        <v>13</v>
      </c>
      <c r="H4" s="46"/>
      <c r="I4" s="46"/>
      <c r="J4" s="45"/>
      <c r="K4" s="122"/>
    </row>
    <row r="5" spans="1:11" ht="36" customHeight="1">
      <c r="A5" s="117"/>
      <c r="B5" s="118" t="s">
        <v>14</v>
      </c>
      <c r="C5" s="119">
        <f>SUM(C4:C4)</f>
        <v>438000</v>
      </c>
      <c r="D5" s="120">
        <v>1.08</v>
      </c>
      <c r="E5" s="121"/>
      <c r="F5" s="119">
        <f>SUM(F4:F4)</f>
        <v>438000</v>
      </c>
      <c r="G5" s="45"/>
      <c r="H5" s="46"/>
      <c r="I5" s="46"/>
      <c r="J5" s="45"/>
      <c r="K5" s="122"/>
    </row>
    <row r="6" spans="1:12" ht="36" customHeight="1">
      <c r="A6" s="123">
        <v>94</v>
      </c>
      <c r="B6" s="124" t="s">
        <v>15</v>
      </c>
      <c r="C6" s="125">
        <f>+F6</f>
        <v>144787</v>
      </c>
      <c r="D6" s="120">
        <v>0.18</v>
      </c>
      <c r="E6" s="43">
        <v>10</v>
      </c>
      <c r="F6" s="125">
        <v>144787</v>
      </c>
      <c r="G6" s="22" t="s">
        <v>13</v>
      </c>
      <c r="H6" s="43"/>
      <c r="I6" s="32"/>
      <c r="J6" s="22"/>
      <c r="K6" s="126"/>
      <c r="L6" s="53"/>
    </row>
    <row r="7" spans="1:12" ht="36" customHeight="1">
      <c r="A7" s="127"/>
      <c r="B7" s="124" t="s">
        <v>16</v>
      </c>
      <c r="C7" s="125">
        <f>+F7+I7</f>
        <v>2559682</v>
      </c>
      <c r="D7" s="120">
        <v>5.38</v>
      </c>
      <c r="E7" s="43">
        <v>6</v>
      </c>
      <c r="F7" s="128">
        <v>2486605</v>
      </c>
      <c r="G7" s="118" t="s">
        <v>31</v>
      </c>
      <c r="H7" s="43">
        <v>8</v>
      </c>
      <c r="I7" s="129">
        <v>73077</v>
      </c>
      <c r="J7" s="22" t="s">
        <v>124</v>
      </c>
      <c r="K7" s="130"/>
      <c r="L7" s="53"/>
    </row>
    <row r="8" spans="1:12" ht="36" customHeight="1">
      <c r="A8" s="127"/>
      <c r="B8" s="118" t="s">
        <v>14</v>
      </c>
      <c r="C8" s="119">
        <f>SUM(C6:C7)</f>
        <v>2704469</v>
      </c>
      <c r="D8" s="120">
        <v>2.12</v>
      </c>
      <c r="E8" s="121"/>
      <c r="F8" s="119">
        <f>SUM(F6:F7)</f>
        <v>2631392</v>
      </c>
      <c r="G8" s="45"/>
      <c r="H8" s="46"/>
      <c r="I8" s="119">
        <f>SUM(I6:I7)</f>
        <v>73077</v>
      </c>
      <c r="J8" s="131"/>
      <c r="K8" s="132"/>
      <c r="L8" s="133">
        <f>SUM(L7:L7)</f>
        <v>0</v>
      </c>
    </row>
    <row r="9" spans="1:12" ht="36" customHeight="1">
      <c r="A9" s="127">
        <v>95</v>
      </c>
      <c r="B9" s="118" t="s">
        <v>18</v>
      </c>
      <c r="C9" s="119">
        <v>42457309</v>
      </c>
      <c r="D9" s="120">
        <v>6.45</v>
      </c>
      <c r="E9" s="121">
        <v>2</v>
      </c>
      <c r="F9" s="119">
        <v>10628326</v>
      </c>
      <c r="G9" s="118" t="s">
        <v>19</v>
      </c>
      <c r="H9" s="43">
        <v>8</v>
      </c>
      <c r="I9" s="119">
        <v>79804</v>
      </c>
      <c r="J9" s="22" t="s">
        <v>17</v>
      </c>
      <c r="K9" s="132"/>
      <c r="L9" s="134"/>
    </row>
    <row r="10" spans="1:12" ht="37.5" customHeight="1">
      <c r="A10" s="127"/>
      <c r="B10" s="118"/>
      <c r="C10" s="119"/>
      <c r="D10" s="131"/>
      <c r="E10" s="121">
        <v>10</v>
      </c>
      <c r="F10" s="119">
        <v>29317179</v>
      </c>
      <c r="G10" s="22" t="s">
        <v>13</v>
      </c>
      <c r="H10" s="46"/>
      <c r="I10" s="119"/>
      <c r="J10" s="131"/>
      <c r="K10" s="132"/>
      <c r="L10" s="134"/>
    </row>
    <row r="11" spans="1:12" ht="37.5" customHeight="1">
      <c r="A11" s="127"/>
      <c r="B11" s="118"/>
      <c r="C11" s="119"/>
      <c r="D11" s="131"/>
      <c r="E11" s="121">
        <v>6</v>
      </c>
      <c r="F11" s="119">
        <v>462000</v>
      </c>
      <c r="G11" s="118" t="s">
        <v>20</v>
      </c>
      <c r="H11" s="46"/>
      <c r="I11" s="119"/>
      <c r="J11" s="131"/>
      <c r="K11" s="132"/>
      <c r="L11" s="134"/>
    </row>
    <row r="12" spans="1:12" ht="66.75" customHeight="1">
      <c r="A12" s="127"/>
      <c r="B12" s="118"/>
      <c r="C12" s="119"/>
      <c r="D12" s="131"/>
      <c r="E12" s="121">
        <v>11</v>
      </c>
      <c r="F12" s="119">
        <v>1970000</v>
      </c>
      <c r="G12" s="135" t="s">
        <v>123</v>
      </c>
      <c r="H12" s="46"/>
      <c r="I12" s="119"/>
      <c r="J12" s="131"/>
      <c r="K12" s="132"/>
      <c r="L12" s="134"/>
    </row>
    <row r="13" spans="1:12" ht="52.5" customHeight="1">
      <c r="A13" s="127"/>
      <c r="B13" s="118" t="s">
        <v>225</v>
      </c>
      <c r="C13" s="119">
        <v>7993456</v>
      </c>
      <c r="D13" s="120">
        <v>9.72</v>
      </c>
      <c r="E13" s="121">
        <v>1</v>
      </c>
      <c r="F13" s="119">
        <v>5967888</v>
      </c>
      <c r="G13" s="22" t="s">
        <v>13</v>
      </c>
      <c r="H13" s="46"/>
      <c r="I13" s="119"/>
      <c r="J13" s="131"/>
      <c r="K13" s="132"/>
      <c r="L13" s="134"/>
    </row>
    <row r="14" spans="1:12" ht="52.5" customHeight="1">
      <c r="A14" s="127"/>
      <c r="B14" s="118"/>
      <c r="C14" s="119"/>
      <c r="D14" s="120"/>
      <c r="E14" s="121">
        <v>6</v>
      </c>
      <c r="F14" s="119">
        <v>26738</v>
      </c>
      <c r="G14" s="118" t="s">
        <v>31</v>
      </c>
      <c r="H14" s="46"/>
      <c r="I14" s="119"/>
      <c r="J14" s="131"/>
      <c r="K14" s="132"/>
      <c r="L14" s="134"/>
    </row>
    <row r="15" spans="1:12" ht="52.5" customHeight="1">
      <c r="A15" s="127"/>
      <c r="B15" s="118"/>
      <c r="C15" s="119"/>
      <c r="D15" s="131"/>
      <c r="E15" s="121">
        <v>6</v>
      </c>
      <c r="F15" s="119">
        <v>1998830</v>
      </c>
      <c r="G15" s="118" t="s">
        <v>20</v>
      </c>
      <c r="H15" s="46"/>
      <c r="I15" s="119"/>
      <c r="J15" s="131"/>
      <c r="K15" s="132"/>
      <c r="L15" s="134"/>
    </row>
    <row r="16" spans="1:12" ht="52.5" customHeight="1">
      <c r="A16" s="127"/>
      <c r="B16" s="118" t="s">
        <v>15</v>
      </c>
      <c r="C16" s="119">
        <v>5689129</v>
      </c>
      <c r="D16" s="120">
        <v>5.43</v>
      </c>
      <c r="E16" s="121">
        <v>1</v>
      </c>
      <c r="F16" s="119">
        <v>2705084</v>
      </c>
      <c r="G16" s="22" t="s">
        <v>13</v>
      </c>
      <c r="H16" s="43">
        <v>8</v>
      </c>
      <c r="I16" s="119">
        <v>10000</v>
      </c>
      <c r="J16" s="22" t="s">
        <v>17</v>
      </c>
      <c r="K16" s="132"/>
      <c r="L16" s="134"/>
    </row>
    <row r="17" spans="1:12" ht="52.5" customHeight="1">
      <c r="A17" s="127"/>
      <c r="B17" s="118"/>
      <c r="C17" s="119"/>
      <c r="D17" s="120"/>
      <c r="E17" s="121">
        <v>6</v>
      </c>
      <c r="F17" s="119">
        <v>169000</v>
      </c>
      <c r="G17" s="118" t="s">
        <v>31</v>
      </c>
      <c r="H17" s="43"/>
      <c r="I17" s="119"/>
      <c r="J17" s="22"/>
      <c r="K17" s="132"/>
      <c r="L17" s="134"/>
    </row>
    <row r="18" spans="1:12" ht="52.5" customHeight="1">
      <c r="A18" s="127"/>
      <c r="B18" s="118"/>
      <c r="C18" s="119"/>
      <c r="D18" s="131"/>
      <c r="E18" s="121">
        <v>6</v>
      </c>
      <c r="F18" s="119">
        <v>2805045</v>
      </c>
      <c r="G18" s="118" t="s">
        <v>20</v>
      </c>
      <c r="H18" s="46"/>
      <c r="I18" s="119"/>
      <c r="J18" s="131"/>
      <c r="K18" s="132"/>
      <c r="L18" s="134"/>
    </row>
    <row r="19" spans="1:12" ht="52.5" customHeight="1">
      <c r="A19" s="127"/>
      <c r="B19" s="124" t="s">
        <v>21</v>
      </c>
      <c r="C19" s="125">
        <f>+F19+F20+F21+I19</f>
        <v>29653031</v>
      </c>
      <c r="D19" s="120">
        <v>7.69</v>
      </c>
      <c r="E19" s="121">
        <v>1</v>
      </c>
      <c r="F19" s="125">
        <v>24583962</v>
      </c>
      <c r="G19" s="22" t="s">
        <v>13</v>
      </c>
      <c r="H19" s="43">
        <v>8</v>
      </c>
      <c r="I19" s="119">
        <v>577489</v>
      </c>
      <c r="J19" s="22" t="s">
        <v>17</v>
      </c>
      <c r="K19" s="132"/>
      <c r="L19" s="134"/>
    </row>
    <row r="20" spans="1:12" ht="52.5" customHeight="1">
      <c r="A20" s="127"/>
      <c r="B20" s="124"/>
      <c r="C20" s="125"/>
      <c r="D20" s="120"/>
      <c r="E20" s="121">
        <v>6</v>
      </c>
      <c r="F20" s="119">
        <v>4420580</v>
      </c>
      <c r="G20" s="118" t="s">
        <v>31</v>
      </c>
      <c r="H20" s="43"/>
      <c r="I20" s="119"/>
      <c r="J20" s="22"/>
      <c r="K20" s="132"/>
      <c r="L20" s="134"/>
    </row>
    <row r="21" spans="1:12" ht="37.5" customHeight="1">
      <c r="A21" s="127"/>
      <c r="B21" s="118"/>
      <c r="C21" s="119"/>
      <c r="D21" s="131"/>
      <c r="E21" s="121">
        <v>6</v>
      </c>
      <c r="F21" s="119">
        <v>71000</v>
      </c>
      <c r="G21" s="118" t="s">
        <v>20</v>
      </c>
      <c r="H21" s="46"/>
      <c r="I21" s="119"/>
      <c r="J21" s="131"/>
      <c r="K21" s="132"/>
      <c r="L21" s="134"/>
    </row>
    <row r="22" spans="1:12" ht="37.5" customHeight="1">
      <c r="A22" s="136"/>
      <c r="B22" s="124" t="s">
        <v>22</v>
      </c>
      <c r="C22" s="125">
        <f>+F22</f>
        <v>173792</v>
      </c>
      <c r="D22" s="120">
        <v>10.83</v>
      </c>
      <c r="E22" s="43">
        <v>10</v>
      </c>
      <c r="F22" s="125">
        <v>173792</v>
      </c>
      <c r="G22" s="22" t="s">
        <v>13</v>
      </c>
      <c r="H22" s="43"/>
      <c r="I22" s="32"/>
      <c r="J22" s="22"/>
      <c r="K22" s="126"/>
      <c r="L22" s="53"/>
    </row>
    <row r="23" spans="1:12" ht="37.5" customHeight="1">
      <c r="A23" s="127"/>
      <c r="B23" s="124" t="s">
        <v>23</v>
      </c>
      <c r="C23" s="125">
        <f>+F23+F24</f>
        <v>617542</v>
      </c>
      <c r="D23" s="120">
        <v>8.22</v>
      </c>
      <c r="E23" s="43">
        <v>10</v>
      </c>
      <c r="F23" s="125">
        <v>599542</v>
      </c>
      <c r="G23" s="22" t="s">
        <v>13</v>
      </c>
      <c r="H23" s="121"/>
      <c r="I23" s="32"/>
      <c r="J23" s="22"/>
      <c r="K23" s="126"/>
      <c r="L23" s="53"/>
    </row>
    <row r="24" spans="1:12" ht="37.5" customHeight="1">
      <c r="A24" s="127"/>
      <c r="B24" s="124"/>
      <c r="C24" s="125"/>
      <c r="D24" s="120"/>
      <c r="E24" s="121">
        <v>6</v>
      </c>
      <c r="F24" s="119">
        <v>18000</v>
      </c>
      <c r="G24" s="118" t="s">
        <v>31</v>
      </c>
      <c r="H24" s="121"/>
      <c r="I24" s="32"/>
      <c r="J24" s="22"/>
      <c r="K24" s="126"/>
      <c r="L24" s="53"/>
    </row>
    <row r="25" spans="1:12" ht="37.5" customHeight="1">
      <c r="A25" s="127"/>
      <c r="B25" s="124" t="s">
        <v>12</v>
      </c>
      <c r="C25" s="125">
        <f>SUM(F25:F27)+SUM(I25:I27)</f>
        <v>42798825</v>
      </c>
      <c r="D25" s="120">
        <v>7.98</v>
      </c>
      <c r="E25" s="121">
        <v>10</v>
      </c>
      <c r="F25" s="198">
        <v>11150766</v>
      </c>
      <c r="G25" s="22" t="s">
        <v>13</v>
      </c>
      <c r="H25" s="121">
        <v>6</v>
      </c>
      <c r="I25" s="119">
        <v>737335</v>
      </c>
      <c r="J25" s="22" t="s">
        <v>32</v>
      </c>
      <c r="K25" s="126"/>
      <c r="L25" s="53"/>
    </row>
    <row r="26" spans="1:12" ht="37.5" customHeight="1">
      <c r="A26" s="127"/>
      <c r="B26" s="124"/>
      <c r="C26" s="125"/>
      <c r="D26" s="120"/>
      <c r="E26" s="121">
        <v>6</v>
      </c>
      <c r="F26" s="119">
        <v>19569029</v>
      </c>
      <c r="G26" s="118" t="s">
        <v>31</v>
      </c>
      <c r="H26" s="43">
        <v>8</v>
      </c>
      <c r="I26" s="32">
        <v>1031810</v>
      </c>
      <c r="J26" s="22" t="s">
        <v>17</v>
      </c>
      <c r="K26" s="126"/>
      <c r="L26" s="53"/>
    </row>
    <row r="27" spans="1:12" ht="37.5" customHeight="1">
      <c r="A27" s="127"/>
      <c r="B27" s="124"/>
      <c r="C27" s="125"/>
      <c r="D27" s="120"/>
      <c r="E27" s="121">
        <v>6</v>
      </c>
      <c r="F27" s="125">
        <v>9923155</v>
      </c>
      <c r="G27" s="118" t="s">
        <v>20</v>
      </c>
      <c r="H27" s="121">
        <v>6</v>
      </c>
      <c r="I27" s="119">
        <v>386730</v>
      </c>
      <c r="J27" s="118" t="s">
        <v>20</v>
      </c>
      <c r="K27" s="126"/>
      <c r="L27" s="53"/>
    </row>
    <row r="28" spans="1:12" ht="37.5" customHeight="1">
      <c r="A28" s="127"/>
      <c r="B28" s="124" t="s">
        <v>33</v>
      </c>
      <c r="C28" s="125">
        <v>2777042</v>
      </c>
      <c r="D28" s="120">
        <v>4.27</v>
      </c>
      <c r="E28" s="43"/>
      <c r="F28" s="125"/>
      <c r="G28" s="22"/>
      <c r="H28" s="43">
        <v>7</v>
      </c>
      <c r="I28" s="125">
        <v>2777042</v>
      </c>
      <c r="J28" s="22" t="s">
        <v>24</v>
      </c>
      <c r="K28" s="126"/>
      <c r="L28" s="53"/>
    </row>
    <row r="29" spans="1:12" ht="37.5" customHeight="1">
      <c r="A29" s="127"/>
      <c r="B29" s="124" t="s">
        <v>25</v>
      </c>
      <c r="C29" s="125">
        <v>10000</v>
      </c>
      <c r="D29" s="120">
        <v>0.83</v>
      </c>
      <c r="E29" s="43"/>
      <c r="F29" s="125"/>
      <c r="G29" s="22"/>
      <c r="H29" s="43">
        <v>8</v>
      </c>
      <c r="I29" s="125">
        <v>10000</v>
      </c>
      <c r="J29" s="22" t="s">
        <v>17</v>
      </c>
      <c r="K29" s="126"/>
      <c r="L29" s="53"/>
    </row>
    <row r="30" spans="1:12" ht="33" customHeight="1">
      <c r="A30" s="127"/>
      <c r="B30" s="124" t="s">
        <v>26</v>
      </c>
      <c r="C30" s="125">
        <f>+F30+F31+F32+I30</f>
        <v>48346733</v>
      </c>
      <c r="D30" s="120">
        <v>0.16</v>
      </c>
      <c r="E30" s="43">
        <v>10</v>
      </c>
      <c r="F30" s="125">
        <v>562183</v>
      </c>
      <c r="G30" s="22" t="s">
        <v>13</v>
      </c>
      <c r="H30" s="43">
        <v>11</v>
      </c>
      <c r="I30" s="32">
        <v>20900000</v>
      </c>
      <c r="J30" s="196" t="s">
        <v>27</v>
      </c>
      <c r="K30" s="126"/>
      <c r="L30" s="53"/>
    </row>
    <row r="31" spans="1:12" ht="37.5" customHeight="1">
      <c r="A31" s="127"/>
      <c r="B31" s="137"/>
      <c r="C31" s="138"/>
      <c r="D31" s="139"/>
      <c r="E31" s="43">
        <v>11</v>
      </c>
      <c r="F31" s="140">
        <v>25228000</v>
      </c>
      <c r="G31" s="196" t="s">
        <v>27</v>
      </c>
      <c r="H31" s="141"/>
      <c r="I31" s="142"/>
      <c r="J31" s="142"/>
      <c r="K31" s="126"/>
      <c r="L31" s="53"/>
    </row>
    <row r="32" spans="1:12" ht="37.5" customHeight="1">
      <c r="A32" s="127"/>
      <c r="B32" s="124"/>
      <c r="C32" s="125"/>
      <c r="D32" s="120"/>
      <c r="E32" s="121">
        <v>6</v>
      </c>
      <c r="F32" s="125">
        <v>1656550</v>
      </c>
      <c r="G32" s="22" t="s">
        <v>20</v>
      </c>
      <c r="H32" s="43"/>
      <c r="I32" s="32"/>
      <c r="J32" s="22"/>
      <c r="K32" s="130"/>
      <c r="L32" s="53"/>
    </row>
    <row r="33" spans="1:12" ht="48.75" customHeight="1">
      <c r="A33" s="127"/>
      <c r="B33" s="124" t="s">
        <v>28</v>
      </c>
      <c r="C33" s="125">
        <v>44044705</v>
      </c>
      <c r="D33" s="120">
        <v>71.24</v>
      </c>
      <c r="E33" s="43">
        <v>6</v>
      </c>
      <c r="F33" s="125">
        <v>37000</v>
      </c>
      <c r="G33" s="22" t="s">
        <v>29</v>
      </c>
      <c r="H33" s="43"/>
      <c r="I33" s="32"/>
      <c r="J33" s="22"/>
      <c r="K33" s="130"/>
      <c r="L33" s="53"/>
    </row>
    <row r="34" spans="1:12" ht="48.75" customHeight="1">
      <c r="A34" s="127"/>
      <c r="B34" s="124"/>
      <c r="C34" s="125"/>
      <c r="D34" s="120"/>
      <c r="E34" s="43">
        <v>10</v>
      </c>
      <c r="F34" s="125">
        <v>5284402</v>
      </c>
      <c r="G34" s="22" t="s">
        <v>13</v>
      </c>
      <c r="H34" s="43"/>
      <c r="I34" s="32"/>
      <c r="J34" s="22"/>
      <c r="K34" s="130"/>
      <c r="L34" s="53"/>
    </row>
    <row r="35" spans="1:12" ht="48.75" customHeight="1">
      <c r="A35" s="127"/>
      <c r="B35" s="124"/>
      <c r="C35" s="125"/>
      <c r="D35" s="120"/>
      <c r="E35" s="43">
        <v>6</v>
      </c>
      <c r="F35" s="125">
        <v>32822000</v>
      </c>
      <c r="G35" s="22" t="s">
        <v>30</v>
      </c>
      <c r="H35" s="43"/>
      <c r="I35" s="32"/>
      <c r="J35" s="22"/>
      <c r="K35" s="130"/>
      <c r="L35" s="53"/>
    </row>
    <row r="36" spans="1:12" ht="36" customHeight="1">
      <c r="A36" s="127"/>
      <c r="B36" s="124"/>
      <c r="C36" s="125"/>
      <c r="D36" s="120"/>
      <c r="E36" s="43">
        <v>6</v>
      </c>
      <c r="F36" s="125">
        <v>5901303</v>
      </c>
      <c r="G36" s="22" t="s">
        <v>20</v>
      </c>
      <c r="H36" s="43"/>
      <c r="I36" s="32"/>
      <c r="J36" s="22"/>
      <c r="K36" s="130"/>
      <c r="L36" s="53"/>
    </row>
    <row r="37" spans="1:12" ht="36" customHeight="1">
      <c r="A37" s="127"/>
      <c r="B37" s="124" t="s">
        <v>34</v>
      </c>
      <c r="C37" s="125">
        <v>6415014</v>
      </c>
      <c r="D37" s="120">
        <v>12.91</v>
      </c>
      <c r="E37" s="121">
        <v>1</v>
      </c>
      <c r="F37" s="125">
        <v>4191398</v>
      </c>
      <c r="G37" s="22" t="s">
        <v>13</v>
      </c>
      <c r="H37" s="43">
        <v>8</v>
      </c>
      <c r="I37" s="129">
        <v>200000</v>
      </c>
      <c r="J37" s="22" t="s">
        <v>17</v>
      </c>
      <c r="K37" s="130"/>
      <c r="L37" s="53"/>
    </row>
    <row r="38" spans="1:12" ht="36" customHeight="1">
      <c r="A38" s="127"/>
      <c r="B38" s="124"/>
      <c r="C38" s="125"/>
      <c r="D38" s="120"/>
      <c r="E38" s="121">
        <v>6</v>
      </c>
      <c r="F38" s="125">
        <v>2023616</v>
      </c>
      <c r="G38" s="118" t="s">
        <v>20</v>
      </c>
      <c r="H38" s="43"/>
      <c r="I38" s="32"/>
      <c r="J38" s="22"/>
      <c r="K38" s="130"/>
      <c r="L38" s="53"/>
    </row>
    <row r="39" spans="1:12" ht="36" customHeight="1">
      <c r="A39" s="127"/>
      <c r="B39" s="143" t="s">
        <v>16</v>
      </c>
      <c r="C39" s="144">
        <f>+F39+F40+F41+I39+I40</f>
        <v>48006026</v>
      </c>
      <c r="D39" s="145">
        <v>0.16</v>
      </c>
      <c r="E39" s="43">
        <v>6</v>
      </c>
      <c r="F39" s="125">
        <v>12821215</v>
      </c>
      <c r="G39" s="22" t="s">
        <v>29</v>
      </c>
      <c r="H39" s="146">
        <v>8</v>
      </c>
      <c r="I39" s="147">
        <v>1307557</v>
      </c>
      <c r="J39" s="148" t="s">
        <v>17</v>
      </c>
      <c r="K39" s="149"/>
      <c r="L39" s="53"/>
    </row>
    <row r="40" spans="1:12" ht="36" customHeight="1">
      <c r="A40" s="127"/>
      <c r="B40" s="124"/>
      <c r="C40" s="125"/>
      <c r="D40" s="120"/>
      <c r="E40" s="121">
        <v>8</v>
      </c>
      <c r="F40" s="128">
        <v>6642784</v>
      </c>
      <c r="G40" s="22" t="s">
        <v>13</v>
      </c>
      <c r="H40" s="43">
        <v>6</v>
      </c>
      <c r="I40" s="128">
        <v>14484346</v>
      </c>
      <c r="J40" s="22" t="s">
        <v>20</v>
      </c>
      <c r="K40" s="130"/>
      <c r="L40" s="53"/>
    </row>
    <row r="41" spans="1:12" ht="36" customHeight="1">
      <c r="A41" s="127"/>
      <c r="B41" s="124"/>
      <c r="C41" s="125"/>
      <c r="D41" s="120"/>
      <c r="E41" s="43">
        <v>6</v>
      </c>
      <c r="F41" s="128">
        <v>12750124</v>
      </c>
      <c r="G41" s="22" t="s">
        <v>122</v>
      </c>
      <c r="H41" s="141"/>
      <c r="I41" s="142"/>
      <c r="J41" s="142"/>
      <c r="K41" s="130"/>
      <c r="L41" s="53"/>
    </row>
    <row r="42" spans="1:12" ht="29.25" customHeight="1">
      <c r="A42" s="127"/>
      <c r="B42" s="118" t="s">
        <v>14</v>
      </c>
      <c r="C42" s="119">
        <f>SUM(C9:C41)</f>
        <v>278982604</v>
      </c>
      <c r="D42" s="131">
        <v>0.45</v>
      </c>
      <c r="E42" s="121"/>
      <c r="F42" s="119">
        <f>SUM(F9:F41)</f>
        <v>236480491</v>
      </c>
      <c r="G42" s="45"/>
      <c r="H42" s="46"/>
      <c r="I42" s="119">
        <f>SUM(I9:I40)</f>
        <v>42502113</v>
      </c>
      <c r="J42" s="150"/>
      <c r="K42" s="130"/>
      <c r="L42" s="53"/>
    </row>
    <row r="43" spans="1:12" ht="36" customHeight="1" thickBot="1">
      <c r="A43" s="151"/>
      <c r="B43" s="152" t="s">
        <v>221</v>
      </c>
      <c r="C43" s="153">
        <f>+C5+C8+C42</f>
        <v>282125073</v>
      </c>
      <c r="D43" s="154">
        <v>0.46</v>
      </c>
      <c r="E43" s="44"/>
      <c r="F43" s="153">
        <f>+F5+F8+F42</f>
        <v>239549883</v>
      </c>
      <c r="G43" s="155"/>
      <c r="H43" s="44"/>
      <c r="I43" s="153">
        <f>+I5+I8+I42</f>
        <v>42575190</v>
      </c>
      <c r="J43" s="155"/>
      <c r="K43" s="156"/>
      <c r="L43" s="53"/>
    </row>
    <row r="44" spans="1:12" ht="56.25" customHeight="1">
      <c r="A44" s="19"/>
      <c r="B44" s="157"/>
      <c r="G44" s="159"/>
      <c r="I44" s="53"/>
      <c r="J44" s="53"/>
      <c r="K44" s="53"/>
      <c r="L44" s="53"/>
    </row>
    <row r="45" spans="7:12" ht="16.5">
      <c r="G45" s="159"/>
      <c r="I45" s="53"/>
      <c r="J45" s="53"/>
      <c r="K45" s="53"/>
      <c r="L45" s="53"/>
    </row>
    <row r="46" spans="7:12" ht="16.5">
      <c r="G46" s="159"/>
      <c r="I46" s="53"/>
      <c r="J46" s="53"/>
      <c r="K46" s="53"/>
      <c r="L46" s="53"/>
    </row>
    <row r="47" spans="7:12" ht="16.5">
      <c r="G47" s="159"/>
      <c r="I47" s="53"/>
      <c r="J47" s="53"/>
      <c r="K47" s="53"/>
      <c r="L47" s="53"/>
    </row>
    <row r="48" spans="7:12" ht="16.5">
      <c r="G48" s="159"/>
      <c r="I48" s="53"/>
      <c r="J48" s="53"/>
      <c r="K48" s="53"/>
      <c r="L48" s="53"/>
    </row>
    <row r="49" spans="7:12" ht="16.5">
      <c r="G49" s="159"/>
      <c r="I49" s="53"/>
      <c r="J49" s="53"/>
      <c r="K49" s="53"/>
      <c r="L49" s="53"/>
    </row>
    <row r="50" spans="7:12" ht="16.5">
      <c r="G50" s="159"/>
      <c r="I50" s="53"/>
      <c r="J50" s="53"/>
      <c r="K50" s="53"/>
      <c r="L50" s="53"/>
    </row>
    <row r="51" spans="7:12" ht="16.5">
      <c r="G51" s="159"/>
      <c r="I51" s="53"/>
      <c r="J51" s="53"/>
      <c r="K51" s="53"/>
      <c r="L51" s="53"/>
    </row>
    <row r="52" spans="7:12" ht="16.5">
      <c r="G52" s="159"/>
      <c r="I52" s="53"/>
      <c r="J52" s="53"/>
      <c r="K52" s="53"/>
      <c r="L52" s="53"/>
    </row>
    <row r="53" spans="7:12" ht="16.5">
      <c r="G53" s="159"/>
      <c r="I53" s="53"/>
      <c r="J53" s="53"/>
      <c r="K53" s="53"/>
      <c r="L53" s="53"/>
    </row>
    <row r="54" spans="7:12" ht="16.5">
      <c r="G54" s="159"/>
      <c r="I54" s="53"/>
      <c r="J54" s="53"/>
      <c r="K54" s="53"/>
      <c r="L54" s="53"/>
    </row>
    <row r="55" spans="7:12" ht="16.5">
      <c r="G55" s="159"/>
      <c r="I55" s="53"/>
      <c r="J55" s="53"/>
      <c r="K55" s="53"/>
      <c r="L55" s="53"/>
    </row>
    <row r="56" spans="7:12" ht="16.5">
      <c r="G56" s="159"/>
      <c r="I56" s="53"/>
      <c r="J56" s="53"/>
      <c r="K56" s="53"/>
      <c r="L56" s="53"/>
    </row>
    <row r="57" spans="7:12" ht="16.5">
      <c r="G57" s="159"/>
      <c r="I57" s="53"/>
      <c r="J57" s="53"/>
      <c r="K57" s="53"/>
      <c r="L57" s="53"/>
    </row>
    <row r="58" spans="7:12" ht="16.5">
      <c r="G58" s="159"/>
      <c r="I58" s="53"/>
      <c r="J58" s="53"/>
      <c r="K58" s="53"/>
      <c r="L58" s="53"/>
    </row>
    <row r="59" spans="7:12" ht="16.5">
      <c r="G59" s="159"/>
      <c r="I59" s="53"/>
      <c r="J59" s="53"/>
      <c r="K59" s="53"/>
      <c r="L59" s="53"/>
    </row>
    <row r="60" spans="7:12" ht="16.5">
      <c r="G60" s="159"/>
      <c r="I60" s="53"/>
      <c r="J60" s="53"/>
      <c r="K60" s="53"/>
      <c r="L60" s="53"/>
    </row>
    <row r="61" spans="7:12" ht="16.5">
      <c r="G61" s="159"/>
      <c r="I61" s="53"/>
      <c r="J61" s="53"/>
      <c r="K61" s="53"/>
      <c r="L61" s="53"/>
    </row>
    <row r="62" spans="7:12" ht="16.5">
      <c r="G62" s="159"/>
      <c r="I62" s="53"/>
      <c r="J62" s="53"/>
      <c r="K62" s="53"/>
      <c r="L62" s="53"/>
    </row>
    <row r="63" spans="7:12" ht="16.5">
      <c r="G63" s="159"/>
      <c r="I63" s="53"/>
      <c r="J63" s="53"/>
      <c r="K63" s="53"/>
      <c r="L63" s="53"/>
    </row>
    <row r="64" spans="7:12" ht="16.5">
      <c r="G64" s="159"/>
      <c r="I64" s="53"/>
      <c r="J64" s="53"/>
      <c r="K64" s="53"/>
      <c r="L64" s="53"/>
    </row>
    <row r="65" spans="7:12" ht="16.5">
      <c r="G65" s="159"/>
      <c r="I65" s="53"/>
      <c r="J65" s="53"/>
      <c r="K65" s="53"/>
      <c r="L65" s="53"/>
    </row>
    <row r="66" spans="7:12" ht="16.5">
      <c r="G66" s="159"/>
      <c r="I66" s="53"/>
      <c r="J66" s="53"/>
      <c r="K66" s="53"/>
      <c r="L66" s="53"/>
    </row>
    <row r="67" spans="7:12" ht="16.5">
      <c r="G67" s="159"/>
      <c r="I67" s="53"/>
      <c r="J67" s="53"/>
      <c r="K67" s="53"/>
      <c r="L67" s="53"/>
    </row>
    <row r="68" spans="7:12" ht="16.5">
      <c r="G68" s="159"/>
      <c r="I68" s="53"/>
      <c r="J68" s="53"/>
      <c r="K68" s="53"/>
      <c r="L68" s="53"/>
    </row>
    <row r="69" spans="7:12" ht="16.5">
      <c r="G69" s="159"/>
      <c r="I69" s="53"/>
      <c r="J69" s="53"/>
      <c r="K69" s="53"/>
      <c r="L69" s="53"/>
    </row>
    <row r="70" spans="7:12" ht="16.5">
      <c r="G70" s="159"/>
      <c r="I70" s="53"/>
      <c r="J70" s="53"/>
      <c r="K70" s="53"/>
      <c r="L70" s="53"/>
    </row>
    <row r="71" spans="7:12" ht="16.5">
      <c r="G71" s="159"/>
      <c r="I71" s="53"/>
      <c r="J71" s="53"/>
      <c r="K71" s="53"/>
      <c r="L71" s="53"/>
    </row>
    <row r="72" spans="7:12" ht="16.5">
      <c r="G72" s="159"/>
      <c r="I72" s="53"/>
      <c r="J72" s="53"/>
      <c r="K72" s="53"/>
      <c r="L72" s="53"/>
    </row>
    <row r="73" spans="7:12" ht="16.5">
      <c r="G73" s="159"/>
      <c r="I73" s="53"/>
      <c r="J73" s="53"/>
      <c r="K73" s="53"/>
      <c r="L73" s="53"/>
    </row>
    <row r="74" spans="7:12" ht="16.5">
      <c r="G74" s="159"/>
      <c r="I74" s="53"/>
      <c r="J74" s="53"/>
      <c r="K74" s="53"/>
      <c r="L74" s="53"/>
    </row>
    <row r="75" spans="7:12" ht="16.5">
      <c r="G75" s="159"/>
      <c r="I75" s="53"/>
      <c r="J75" s="53"/>
      <c r="K75" s="53"/>
      <c r="L75" s="53"/>
    </row>
    <row r="76" spans="7:12" ht="16.5">
      <c r="G76" s="159"/>
      <c r="I76" s="53"/>
      <c r="J76" s="53"/>
      <c r="K76" s="53"/>
      <c r="L76" s="53"/>
    </row>
    <row r="77" spans="7:12" ht="16.5">
      <c r="G77" s="159"/>
      <c r="I77" s="53"/>
      <c r="J77" s="53"/>
      <c r="K77" s="53"/>
      <c r="L77" s="53"/>
    </row>
    <row r="78" spans="7:12" ht="16.5">
      <c r="G78" s="159"/>
      <c r="I78" s="53"/>
      <c r="J78" s="53"/>
      <c r="K78" s="53"/>
      <c r="L78" s="53"/>
    </row>
    <row r="79" spans="7:12" ht="16.5">
      <c r="G79" s="159"/>
      <c r="I79" s="53"/>
      <c r="J79" s="53"/>
      <c r="K79" s="53"/>
      <c r="L79" s="53"/>
    </row>
    <row r="80" spans="7:12" ht="16.5">
      <c r="G80" s="159"/>
      <c r="I80" s="53"/>
      <c r="J80" s="53"/>
      <c r="K80" s="53"/>
      <c r="L80" s="53"/>
    </row>
    <row r="81" spans="7:12" ht="16.5">
      <c r="G81" s="159"/>
      <c r="I81" s="53"/>
      <c r="J81" s="53"/>
      <c r="K81" s="53"/>
      <c r="L81" s="53"/>
    </row>
    <row r="82" spans="7:12" ht="16.5">
      <c r="G82" s="159"/>
      <c r="I82" s="53"/>
      <c r="J82" s="53"/>
      <c r="K82" s="53"/>
      <c r="L82" s="53"/>
    </row>
    <row r="83" spans="7:12" ht="16.5">
      <c r="G83" s="159"/>
      <c r="I83" s="53"/>
      <c r="J83" s="53"/>
      <c r="K83" s="53"/>
      <c r="L83" s="53"/>
    </row>
    <row r="84" spans="7:12" ht="16.5">
      <c r="G84" s="159"/>
      <c r="I84" s="53"/>
      <c r="J84" s="53"/>
      <c r="K84" s="53"/>
      <c r="L84" s="53"/>
    </row>
    <row r="85" spans="7:12" ht="16.5">
      <c r="G85" s="159"/>
      <c r="I85" s="53"/>
      <c r="J85" s="53"/>
      <c r="K85" s="53"/>
      <c r="L85" s="53"/>
    </row>
    <row r="86" spans="7:12" ht="16.5">
      <c r="G86" s="159"/>
      <c r="I86" s="53"/>
      <c r="J86" s="53"/>
      <c r="K86" s="53"/>
      <c r="L86" s="53"/>
    </row>
    <row r="87" spans="7:12" ht="16.5">
      <c r="G87" s="159"/>
      <c r="I87" s="53"/>
      <c r="J87" s="53"/>
      <c r="K87" s="53"/>
      <c r="L87" s="53"/>
    </row>
    <row r="88" spans="7:12" ht="16.5">
      <c r="G88" s="159"/>
      <c r="I88" s="53"/>
      <c r="J88" s="53"/>
      <c r="K88" s="53"/>
      <c r="L88" s="53"/>
    </row>
    <row r="89" spans="7:12" ht="16.5">
      <c r="G89" s="159"/>
      <c r="I89" s="53"/>
      <c r="J89" s="53"/>
      <c r="K89" s="53"/>
      <c r="L89" s="53"/>
    </row>
    <row r="90" spans="7:12" ht="16.5">
      <c r="G90" s="159"/>
      <c r="I90" s="53"/>
      <c r="J90" s="53"/>
      <c r="K90" s="53"/>
      <c r="L90" s="53"/>
    </row>
    <row r="91" spans="7:12" ht="16.5">
      <c r="G91" s="159"/>
      <c r="I91" s="53"/>
      <c r="J91" s="53"/>
      <c r="K91" s="53"/>
      <c r="L91" s="53"/>
    </row>
    <row r="92" spans="7:12" ht="16.5">
      <c r="G92" s="159"/>
      <c r="I92" s="53"/>
      <c r="J92" s="53"/>
      <c r="K92" s="53"/>
      <c r="L92" s="53"/>
    </row>
    <row r="93" spans="7:12" ht="16.5">
      <c r="G93" s="159"/>
      <c r="I93" s="53"/>
      <c r="J93" s="53"/>
      <c r="K93" s="53"/>
      <c r="L93" s="53"/>
    </row>
    <row r="94" spans="7:12" ht="16.5">
      <c r="G94" s="159"/>
      <c r="I94" s="53"/>
      <c r="J94" s="53"/>
      <c r="K94" s="53"/>
      <c r="L94" s="53"/>
    </row>
    <row r="95" spans="7:12" ht="16.5">
      <c r="G95" s="159"/>
      <c r="I95" s="53"/>
      <c r="J95" s="53"/>
      <c r="K95" s="53"/>
      <c r="L95" s="53"/>
    </row>
    <row r="96" spans="7:12" ht="16.5">
      <c r="G96" s="159"/>
      <c r="I96" s="53"/>
      <c r="J96" s="53"/>
      <c r="K96" s="53"/>
      <c r="L96" s="53"/>
    </row>
    <row r="97" spans="7:12" ht="16.5">
      <c r="G97" s="159"/>
      <c r="I97" s="53"/>
      <c r="J97" s="53"/>
      <c r="K97" s="53"/>
      <c r="L97" s="53"/>
    </row>
    <row r="98" spans="7:12" ht="16.5">
      <c r="G98" s="159"/>
      <c r="I98" s="53"/>
      <c r="J98" s="53"/>
      <c r="K98" s="53"/>
      <c r="L98" s="53"/>
    </row>
    <row r="99" spans="7:12" ht="16.5">
      <c r="G99" s="159"/>
      <c r="I99" s="53"/>
      <c r="J99" s="53"/>
      <c r="K99" s="53"/>
      <c r="L99" s="53"/>
    </row>
    <row r="100" spans="7:12" ht="16.5">
      <c r="G100" s="159"/>
      <c r="I100" s="53"/>
      <c r="J100" s="53"/>
      <c r="K100" s="53"/>
      <c r="L100" s="53"/>
    </row>
    <row r="101" spans="7:12" ht="16.5">
      <c r="G101" s="159"/>
      <c r="I101" s="53"/>
      <c r="J101" s="53"/>
      <c r="K101" s="53"/>
      <c r="L101" s="53"/>
    </row>
    <row r="102" spans="7:12" ht="16.5">
      <c r="G102" s="159"/>
      <c r="I102" s="53"/>
      <c r="J102" s="53"/>
      <c r="K102" s="53"/>
      <c r="L102" s="53"/>
    </row>
    <row r="103" spans="7:12" ht="16.5">
      <c r="G103" s="159"/>
      <c r="I103" s="53"/>
      <c r="J103" s="53"/>
      <c r="K103" s="53"/>
      <c r="L103" s="53"/>
    </row>
    <row r="104" spans="7:12" ht="16.5">
      <c r="G104" s="159"/>
      <c r="I104" s="53"/>
      <c r="J104" s="53"/>
      <c r="K104" s="53"/>
      <c r="L104" s="53"/>
    </row>
    <row r="105" spans="7:12" ht="16.5">
      <c r="G105" s="159"/>
      <c r="I105" s="53"/>
      <c r="J105" s="53"/>
      <c r="K105" s="53"/>
      <c r="L105" s="53"/>
    </row>
    <row r="106" spans="7:12" ht="16.5">
      <c r="G106" s="159"/>
      <c r="I106" s="53"/>
      <c r="J106" s="53"/>
      <c r="K106" s="53"/>
      <c r="L106" s="53"/>
    </row>
    <row r="107" spans="7:12" ht="16.5">
      <c r="G107" s="159"/>
      <c r="I107" s="53"/>
      <c r="J107" s="53"/>
      <c r="K107" s="53"/>
      <c r="L107" s="53"/>
    </row>
    <row r="108" spans="7:12" ht="16.5">
      <c r="G108" s="159"/>
      <c r="I108" s="53"/>
      <c r="J108" s="53"/>
      <c r="K108" s="53"/>
      <c r="L108" s="53"/>
    </row>
    <row r="109" spans="7:12" ht="16.5">
      <c r="G109" s="159"/>
      <c r="I109" s="53"/>
      <c r="J109" s="53"/>
      <c r="K109" s="53"/>
      <c r="L109" s="53"/>
    </row>
    <row r="110" spans="7:12" ht="16.5">
      <c r="G110" s="159"/>
      <c r="I110" s="53"/>
      <c r="J110" s="53"/>
      <c r="K110" s="53"/>
      <c r="L110" s="53"/>
    </row>
    <row r="111" spans="7:12" ht="16.5">
      <c r="G111" s="159"/>
      <c r="I111" s="53"/>
      <c r="J111" s="53"/>
      <c r="K111" s="53"/>
      <c r="L111" s="53"/>
    </row>
    <row r="112" spans="7:12" ht="16.5">
      <c r="G112" s="159"/>
      <c r="I112" s="53"/>
      <c r="J112" s="53"/>
      <c r="K112" s="53"/>
      <c r="L112" s="53"/>
    </row>
    <row r="113" spans="7:12" ht="16.5">
      <c r="G113" s="159"/>
      <c r="I113" s="53"/>
      <c r="J113" s="53"/>
      <c r="K113" s="53"/>
      <c r="L113" s="53"/>
    </row>
    <row r="114" spans="7:12" ht="16.5">
      <c r="G114" s="159"/>
      <c r="I114" s="53"/>
      <c r="J114" s="53"/>
      <c r="K114" s="53"/>
      <c r="L114" s="53"/>
    </row>
    <row r="115" spans="7:12" ht="16.5">
      <c r="G115" s="159"/>
      <c r="I115" s="53"/>
      <c r="J115" s="53"/>
      <c r="K115" s="53"/>
      <c r="L115" s="53"/>
    </row>
    <row r="116" spans="7:12" ht="16.5">
      <c r="G116" s="159"/>
      <c r="I116" s="53"/>
      <c r="J116" s="53"/>
      <c r="K116" s="53"/>
      <c r="L116" s="53"/>
    </row>
    <row r="117" spans="7:12" ht="16.5">
      <c r="G117" s="159"/>
      <c r="I117" s="53"/>
      <c r="J117" s="53"/>
      <c r="K117" s="53"/>
      <c r="L117" s="53"/>
    </row>
    <row r="118" spans="7:12" ht="16.5">
      <c r="G118" s="159"/>
      <c r="I118" s="53"/>
      <c r="J118" s="53"/>
      <c r="K118" s="53"/>
      <c r="L118" s="53"/>
    </row>
    <row r="119" spans="7:12" ht="16.5">
      <c r="G119" s="159"/>
      <c r="I119" s="53"/>
      <c r="J119" s="53"/>
      <c r="K119" s="53"/>
      <c r="L119" s="53"/>
    </row>
    <row r="120" spans="7:12" ht="16.5">
      <c r="G120" s="159"/>
      <c r="I120" s="53"/>
      <c r="J120" s="53"/>
      <c r="K120" s="53"/>
      <c r="L120" s="53"/>
    </row>
    <row r="121" spans="7:12" ht="16.5">
      <c r="G121" s="159"/>
      <c r="I121" s="53"/>
      <c r="J121" s="53"/>
      <c r="K121" s="53"/>
      <c r="L121" s="53"/>
    </row>
    <row r="122" spans="7:12" ht="16.5">
      <c r="G122" s="159"/>
      <c r="I122" s="53"/>
      <c r="J122" s="53"/>
      <c r="K122" s="53"/>
      <c r="L122" s="53"/>
    </row>
    <row r="123" spans="7:12" ht="16.5">
      <c r="G123" s="159"/>
      <c r="I123" s="53"/>
      <c r="J123" s="53"/>
      <c r="K123" s="53"/>
      <c r="L123" s="53"/>
    </row>
    <row r="124" spans="7:12" ht="16.5">
      <c r="G124" s="159"/>
      <c r="I124" s="53"/>
      <c r="J124" s="53"/>
      <c r="K124" s="53"/>
      <c r="L124" s="53"/>
    </row>
    <row r="125" spans="7:12" ht="16.5">
      <c r="G125" s="159"/>
      <c r="I125" s="53"/>
      <c r="J125" s="53"/>
      <c r="K125" s="53"/>
      <c r="L125" s="53"/>
    </row>
    <row r="126" spans="7:12" ht="16.5">
      <c r="G126" s="159"/>
      <c r="I126" s="53"/>
      <c r="J126" s="53"/>
      <c r="K126" s="53"/>
      <c r="L126" s="53"/>
    </row>
    <row r="127" spans="7:12" ht="16.5">
      <c r="G127" s="159"/>
      <c r="I127" s="53"/>
      <c r="J127" s="53"/>
      <c r="K127" s="53"/>
      <c r="L127" s="53"/>
    </row>
    <row r="128" spans="7:12" ht="16.5">
      <c r="G128" s="159"/>
      <c r="I128" s="53"/>
      <c r="J128" s="53"/>
      <c r="K128" s="53"/>
      <c r="L128" s="53"/>
    </row>
    <row r="129" spans="7:12" ht="16.5">
      <c r="G129" s="159"/>
      <c r="I129" s="53"/>
      <c r="J129" s="53"/>
      <c r="K129" s="53"/>
      <c r="L129" s="53"/>
    </row>
    <row r="130" spans="7:12" ht="16.5">
      <c r="G130" s="159"/>
      <c r="I130" s="53"/>
      <c r="J130" s="53"/>
      <c r="K130" s="53"/>
      <c r="L130" s="53"/>
    </row>
    <row r="131" spans="7:12" ht="16.5">
      <c r="G131" s="159"/>
      <c r="I131" s="53"/>
      <c r="J131" s="53"/>
      <c r="K131" s="53"/>
      <c r="L131" s="53"/>
    </row>
    <row r="132" spans="7:12" ht="16.5">
      <c r="G132" s="159"/>
      <c r="I132" s="53"/>
      <c r="J132" s="53"/>
      <c r="K132" s="53"/>
      <c r="L132" s="53"/>
    </row>
    <row r="133" spans="7:12" ht="16.5">
      <c r="G133" s="159"/>
      <c r="I133" s="53"/>
      <c r="J133" s="53"/>
      <c r="K133" s="53"/>
      <c r="L133" s="53"/>
    </row>
    <row r="134" spans="7:12" ht="16.5">
      <c r="G134" s="159"/>
      <c r="I134" s="53"/>
      <c r="J134" s="53"/>
      <c r="K134" s="53"/>
      <c r="L134" s="53"/>
    </row>
    <row r="135" spans="7:12" ht="16.5">
      <c r="G135" s="159"/>
      <c r="I135" s="53"/>
      <c r="J135" s="53"/>
      <c r="K135" s="53"/>
      <c r="L135" s="53"/>
    </row>
    <row r="136" spans="7:12" ht="16.5">
      <c r="G136" s="159"/>
      <c r="I136" s="53"/>
      <c r="J136" s="53"/>
      <c r="K136" s="53"/>
      <c r="L136" s="53"/>
    </row>
    <row r="137" spans="7:12" ht="16.5">
      <c r="G137" s="159"/>
      <c r="I137" s="53"/>
      <c r="J137" s="53"/>
      <c r="K137" s="53"/>
      <c r="L137" s="53"/>
    </row>
    <row r="138" spans="7:12" ht="16.5">
      <c r="G138" s="159"/>
      <c r="I138" s="53"/>
      <c r="J138" s="53"/>
      <c r="K138" s="53"/>
      <c r="L138" s="53"/>
    </row>
    <row r="139" spans="7:12" ht="16.5">
      <c r="G139" s="159"/>
      <c r="I139" s="53"/>
      <c r="J139" s="53"/>
      <c r="K139" s="53"/>
      <c r="L139" s="53"/>
    </row>
    <row r="140" spans="7:12" ht="16.5">
      <c r="G140" s="159"/>
      <c r="I140" s="53"/>
      <c r="J140" s="53"/>
      <c r="K140" s="53"/>
      <c r="L140" s="53"/>
    </row>
    <row r="141" spans="7:12" ht="16.5">
      <c r="G141" s="159"/>
      <c r="I141" s="53"/>
      <c r="J141" s="53"/>
      <c r="K141" s="53"/>
      <c r="L141" s="53"/>
    </row>
    <row r="142" spans="7:12" ht="16.5">
      <c r="G142" s="159"/>
      <c r="I142" s="53"/>
      <c r="J142" s="53"/>
      <c r="K142" s="53"/>
      <c r="L142" s="53"/>
    </row>
    <row r="143" spans="7:12" ht="16.5">
      <c r="G143" s="159"/>
      <c r="I143" s="53"/>
      <c r="J143" s="53"/>
      <c r="K143" s="53"/>
      <c r="L143" s="53"/>
    </row>
    <row r="144" spans="7:12" ht="16.5">
      <c r="G144" s="159"/>
      <c r="I144" s="53"/>
      <c r="J144" s="53"/>
      <c r="K144" s="53"/>
      <c r="L144" s="53"/>
    </row>
    <row r="145" spans="7:12" ht="16.5">
      <c r="G145" s="159"/>
      <c r="I145" s="53"/>
      <c r="J145" s="53"/>
      <c r="K145" s="53"/>
      <c r="L145" s="53"/>
    </row>
    <row r="146" spans="7:12" ht="16.5">
      <c r="G146" s="159"/>
      <c r="I146" s="53"/>
      <c r="J146" s="53"/>
      <c r="K146" s="53"/>
      <c r="L146" s="53"/>
    </row>
    <row r="147" spans="7:12" ht="16.5">
      <c r="G147" s="159"/>
      <c r="I147" s="53"/>
      <c r="J147" s="53"/>
      <c r="K147" s="53"/>
      <c r="L147" s="53"/>
    </row>
    <row r="148" spans="7:12" ht="16.5">
      <c r="G148" s="159"/>
      <c r="I148" s="53"/>
      <c r="J148" s="53"/>
      <c r="K148" s="53"/>
      <c r="L148" s="53"/>
    </row>
    <row r="149" spans="7:12" ht="16.5">
      <c r="G149" s="159"/>
      <c r="I149" s="53"/>
      <c r="J149" s="53"/>
      <c r="K149" s="53"/>
      <c r="L149" s="53"/>
    </row>
    <row r="150" spans="7:12" ht="16.5">
      <c r="G150" s="159"/>
      <c r="I150" s="53"/>
      <c r="J150" s="53"/>
      <c r="K150" s="53"/>
      <c r="L150" s="53"/>
    </row>
    <row r="151" spans="7:12" ht="16.5">
      <c r="G151" s="159"/>
      <c r="I151" s="53"/>
      <c r="J151" s="53"/>
      <c r="K151" s="53"/>
      <c r="L151" s="53"/>
    </row>
    <row r="152" spans="7:12" ht="16.5">
      <c r="G152" s="159"/>
      <c r="I152" s="53"/>
      <c r="J152" s="53"/>
      <c r="K152" s="53"/>
      <c r="L152" s="53"/>
    </row>
    <row r="153" spans="7:12" ht="16.5">
      <c r="G153" s="159"/>
      <c r="I153" s="53"/>
      <c r="J153" s="53"/>
      <c r="K153" s="53"/>
      <c r="L153" s="53"/>
    </row>
    <row r="154" spans="7:12" ht="16.5">
      <c r="G154" s="159"/>
      <c r="I154" s="53"/>
      <c r="J154" s="53"/>
      <c r="K154" s="53"/>
      <c r="L154" s="53"/>
    </row>
    <row r="155" spans="7:12" ht="16.5">
      <c r="G155" s="159"/>
      <c r="I155" s="53"/>
      <c r="J155" s="53"/>
      <c r="K155" s="53"/>
      <c r="L155" s="53"/>
    </row>
    <row r="156" spans="7:12" ht="16.5">
      <c r="G156" s="159"/>
      <c r="I156" s="53"/>
      <c r="J156" s="53"/>
      <c r="K156" s="53"/>
      <c r="L156" s="53"/>
    </row>
    <row r="157" spans="7:12" ht="16.5">
      <c r="G157" s="159"/>
      <c r="I157" s="53"/>
      <c r="J157" s="53"/>
      <c r="K157" s="53"/>
      <c r="L157" s="53"/>
    </row>
    <row r="158" spans="7:12" ht="16.5">
      <c r="G158" s="159"/>
      <c r="I158" s="53"/>
      <c r="J158" s="53"/>
      <c r="K158" s="53"/>
      <c r="L158" s="53"/>
    </row>
    <row r="159" spans="7:12" ht="16.5">
      <c r="G159" s="159"/>
      <c r="I159" s="53"/>
      <c r="J159" s="53"/>
      <c r="K159" s="53"/>
      <c r="L159" s="53"/>
    </row>
    <row r="160" spans="7:12" ht="16.5">
      <c r="G160" s="159"/>
      <c r="I160" s="53"/>
      <c r="J160" s="53"/>
      <c r="K160" s="53"/>
      <c r="L160" s="53"/>
    </row>
    <row r="161" spans="7:12" ht="16.5">
      <c r="G161" s="159"/>
      <c r="I161" s="53"/>
      <c r="J161" s="53"/>
      <c r="K161" s="53"/>
      <c r="L161" s="53"/>
    </row>
    <row r="162" spans="7:12" ht="16.5">
      <c r="G162" s="159"/>
      <c r="I162" s="53"/>
      <c r="J162" s="53"/>
      <c r="K162" s="53"/>
      <c r="L162" s="53"/>
    </row>
    <row r="163" spans="7:12" ht="16.5">
      <c r="G163" s="159"/>
      <c r="I163" s="53"/>
      <c r="J163" s="53"/>
      <c r="K163" s="53"/>
      <c r="L163" s="53"/>
    </row>
    <row r="164" spans="7:12" ht="16.5">
      <c r="G164" s="159"/>
      <c r="I164" s="53"/>
      <c r="J164" s="53"/>
      <c r="K164" s="53"/>
      <c r="L164" s="53"/>
    </row>
    <row r="165" spans="7:12" ht="16.5">
      <c r="G165" s="159"/>
      <c r="I165" s="53"/>
      <c r="J165" s="53"/>
      <c r="K165" s="53"/>
      <c r="L165" s="53"/>
    </row>
    <row r="166" spans="7:12" ht="16.5">
      <c r="G166" s="159"/>
      <c r="I166" s="53"/>
      <c r="J166" s="53"/>
      <c r="K166" s="53"/>
      <c r="L166" s="53"/>
    </row>
    <row r="167" spans="7:12" ht="16.5">
      <c r="G167" s="159"/>
      <c r="I167" s="53"/>
      <c r="J167" s="53"/>
      <c r="K167" s="53"/>
      <c r="L167" s="53"/>
    </row>
    <row r="168" spans="7:12" ht="16.5">
      <c r="G168" s="159"/>
      <c r="I168" s="53"/>
      <c r="J168" s="53"/>
      <c r="K168" s="53"/>
      <c r="L168" s="53"/>
    </row>
    <row r="169" spans="7:12" ht="16.5">
      <c r="G169" s="159"/>
      <c r="I169" s="53"/>
      <c r="J169" s="53"/>
      <c r="K169" s="53"/>
      <c r="L169" s="53"/>
    </row>
    <row r="170" spans="7:12" ht="16.5">
      <c r="G170" s="159"/>
      <c r="I170" s="53"/>
      <c r="J170" s="53"/>
      <c r="K170" s="53"/>
      <c r="L170" s="53"/>
    </row>
    <row r="171" spans="7:12" ht="16.5">
      <c r="G171" s="159"/>
      <c r="I171" s="53"/>
      <c r="J171" s="53"/>
      <c r="K171" s="53"/>
      <c r="L171" s="53"/>
    </row>
    <row r="172" spans="7:12" ht="16.5">
      <c r="G172" s="159"/>
      <c r="I172" s="53"/>
      <c r="J172" s="53"/>
      <c r="K172" s="53"/>
      <c r="L172" s="53"/>
    </row>
    <row r="173" spans="7:12" ht="16.5">
      <c r="G173" s="159"/>
      <c r="I173" s="53"/>
      <c r="J173" s="53"/>
      <c r="K173" s="53"/>
      <c r="L173" s="53"/>
    </row>
    <row r="174" spans="7:12" ht="16.5">
      <c r="G174" s="159"/>
      <c r="I174" s="53"/>
      <c r="J174" s="53"/>
      <c r="K174" s="53"/>
      <c r="L174" s="53"/>
    </row>
    <row r="175" spans="7:12" ht="16.5">
      <c r="G175" s="159"/>
      <c r="I175" s="53"/>
      <c r="J175" s="53"/>
      <c r="K175" s="53"/>
      <c r="L175" s="53"/>
    </row>
    <row r="176" spans="7:12" ht="16.5">
      <c r="G176" s="159"/>
      <c r="I176" s="53"/>
      <c r="J176" s="53"/>
      <c r="K176" s="53"/>
      <c r="L176" s="53"/>
    </row>
    <row r="177" spans="7:12" ht="16.5">
      <c r="G177" s="159"/>
      <c r="I177" s="53"/>
      <c r="J177" s="53"/>
      <c r="K177" s="53"/>
      <c r="L177" s="53"/>
    </row>
    <row r="178" spans="7:12" ht="16.5">
      <c r="G178" s="159"/>
      <c r="I178" s="53"/>
      <c r="J178" s="53"/>
      <c r="K178" s="53"/>
      <c r="L178" s="53"/>
    </row>
    <row r="179" spans="7:12" ht="16.5">
      <c r="G179" s="159"/>
      <c r="I179" s="53"/>
      <c r="J179" s="53"/>
      <c r="K179" s="53"/>
      <c r="L179" s="53"/>
    </row>
    <row r="180" spans="7:12" ht="16.5">
      <c r="G180" s="159"/>
      <c r="I180" s="53"/>
      <c r="J180" s="53"/>
      <c r="K180" s="53"/>
      <c r="L180" s="53"/>
    </row>
    <row r="181" spans="7:12" ht="16.5">
      <c r="G181" s="159"/>
      <c r="I181" s="53"/>
      <c r="J181" s="53"/>
      <c r="K181" s="53"/>
      <c r="L181" s="53"/>
    </row>
    <row r="182" spans="7:12" ht="16.5">
      <c r="G182" s="159"/>
      <c r="I182" s="53"/>
      <c r="J182" s="53"/>
      <c r="K182" s="53"/>
      <c r="L182" s="53"/>
    </row>
    <row r="183" spans="7:12" ht="16.5">
      <c r="G183" s="159"/>
      <c r="I183" s="53"/>
      <c r="J183" s="53"/>
      <c r="K183" s="53"/>
      <c r="L183" s="53"/>
    </row>
    <row r="184" spans="7:12" ht="16.5">
      <c r="G184" s="159"/>
      <c r="I184" s="53"/>
      <c r="J184" s="53"/>
      <c r="K184" s="53"/>
      <c r="L184" s="53"/>
    </row>
    <row r="185" spans="7:12" ht="16.5">
      <c r="G185" s="159"/>
      <c r="I185" s="53"/>
      <c r="J185" s="53"/>
      <c r="K185" s="53"/>
      <c r="L185" s="53"/>
    </row>
    <row r="186" spans="7:12" ht="16.5">
      <c r="G186" s="159"/>
      <c r="I186" s="53"/>
      <c r="J186" s="53"/>
      <c r="K186" s="53"/>
      <c r="L186" s="53"/>
    </row>
    <row r="187" spans="7:12" ht="16.5">
      <c r="G187" s="159"/>
      <c r="I187" s="53"/>
      <c r="J187" s="53"/>
      <c r="K187" s="53"/>
      <c r="L187" s="53"/>
    </row>
    <row r="188" spans="7:12" ht="16.5">
      <c r="G188" s="159"/>
      <c r="I188" s="53"/>
      <c r="J188" s="53"/>
      <c r="K188" s="53"/>
      <c r="L188" s="53"/>
    </row>
    <row r="189" spans="7:12" ht="16.5">
      <c r="G189" s="159"/>
      <c r="I189" s="53"/>
      <c r="J189" s="53"/>
      <c r="K189" s="53"/>
      <c r="L189" s="53"/>
    </row>
    <row r="190" spans="7:12" ht="16.5">
      <c r="G190" s="159"/>
      <c r="I190" s="53"/>
      <c r="J190" s="53"/>
      <c r="K190" s="53"/>
      <c r="L190" s="53"/>
    </row>
    <row r="191" spans="7:12" ht="16.5">
      <c r="G191" s="159"/>
      <c r="I191" s="53"/>
      <c r="J191" s="53"/>
      <c r="K191" s="53"/>
      <c r="L191" s="53"/>
    </row>
    <row r="192" spans="7:12" ht="16.5">
      <c r="G192" s="159"/>
      <c r="I192" s="53"/>
      <c r="J192" s="53"/>
      <c r="K192" s="53"/>
      <c r="L192" s="53"/>
    </row>
    <row r="193" spans="7:12" ht="16.5">
      <c r="G193" s="159"/>
      <c r="I193" s="53"/>
      <c r="J193" s="53"/>
      <c r="K193" s="53"/>
      <c r="L193" s="53"/>
    </row>
    <row r="194" spans="7:12" ht="16.5">
      <c r="G194" s="159"/>
      <c r="I194" s="53"/>
      <c r="J194" s="53"/>
      <c r="K194" s="53"/>
      <c r="L194" s="53"/>
    </row>
    <row r="195" spans="7:12" ht="16.5">
      <c r="G195" s="159"/>
      <c r="I195" s="53"/>
      <c r="J195" s="53"/>
      <c r="K195" s="53"/>
      <c r="L195" s="53"/>
    </row>
    <row r="196" spans="7:12" ht="16.5">
      <c r="G196" s="159"/>
      <c r="I196" s="53"/>
      <c r="J196" s="53"/>
      <c r="K196" s="53"/>
      <c r="L196" s="53"/>
    </row>
    <row r="197" spans="7:12" ht="16.5">
      <c r="G197" s="159"/>
      <c r="I197" s="53"/>
      <c r="J197" s="53"/>
      <c r="K197" s="53"/>
      <c r="L197" s="53"/>
    </row>
    <row r="198" spans="7:12" ht="16.5">
      <c r="G198" s="159"/>
      <c r="I198" s="53"/>
      <c r="J198" s="53"/>
      <c r="K198" s="53"/>
      <c r="L198" s="53"/>
    </row>
    <row r="199" spans="7:12" ht="16.5">
      <c r="G199" s="159"/>
      <c r="I199" s="53"/>
      <c r="J199" s="53"/>
      <c r="K199" s="53"/>
      <c r="L199" s="53"/>
    </row>
    <row r="200" spans="7:12" ht="16.5">
      <c r="G200" s="159"/>
      <c r="I200" s="53"/>
      <c r="J200" s="53"/>
      <c r="K200" s="53"/>
      <c r="L200" s="53"/>
    </row>
    <row r="201" spans="7:12" ht="16.5">
      <c r="G201" s="159"/>
      <c r="I201" s="53"/>
      <c r="J201" s="53"/>
      <c r="K201" s="53"/>
      <c r="L201" s="53"/>
    </row>
    <row r="202" spans="7:12" ht="16.5">
      <c r="G202" s="159"/>
      <c r="I202" s="53"/>
      <c r="J202" s="53"/>
      <c r="K202" s="53"/>
      <c r="L202" s="53"/>
    </row>
    <row r="203" spans="7:12" ht="16.5">
      <c r="G203" s="159"/>
      <c r="I203" s="53"/>
      <c r="J203" s="53"/>
      <c r="K203" s="53"/>
      <c r="L203" s="53"/>
    </row>
    <row r="204" spans="7:12" ht="16.5">
      <c r="G204" s="159"/>
      <c r="I204" s="53"/>
      <c r="J204" s="53"/>
      <c r="K204" s="53"/>
      <c r="L204" s="53"/>
    </row>
    <row r="205" spans="7:12" ht="16.5">
      <c r="G205" s="159"/>
      <c r="I205" s="53"/>
      <c r="J205" s="53"/>
      <c r="K205" s="53"/>
      <c r="L205" s="53"/>
    </row>
    <row r="206" spans="7:12" ht="16.5">
      <c r="G206" s="159"/>
      <c r="I206" s="53"/>
      <c r="J206" s="53"/>
      <c r="K206" s="53"/>
      <c r="L206" s="53"/>
    </row>
    <row r="207" spans="7:12" ht="16.5">
      <c r="G207" s="159"/>
      <c r="I207" s="53"/>
      <c r="J207" s="53"/>
      <c r="K207" s="53"/>
      <c r="L207" s="53"/>
    </row>
    <row r="208" spans="7:12" ht="16.5">
      <c r="G208" s="159"/>
      <c r="I208" s="53"/>
      <c r="J208" s="53"/>
      <c r="K208" s="53"/>
      <c r="L208" s="53"/>
    </row>
    <row r="209" spans="7:12" ht="16.5">
      <c r="G209" s="159"/>
      <c r="I209" s="53"/>
      <c r="J209" s="53"/>
      <c r="K209" s="53"/>
      <c r="L209" s="53"/>
    </row>
    <row r="210" spans="7:12" ht="16.5">
      <c r="G210" s="159"/>
      <c r="I210" s="53"/>
      <c r="J210" s="53"/>
      <c r="K210" s="53"/>
      <c r="L210" s="53"/>
    </row>
    <row r="211" spans="7:12" ht="16.5">
      <c r="G211" s="159"/>
      <c r="I211" s="53"/>
      <c r="J211" s="53"/>
      <c r="K211" s="53"/>
      <c r="L211" s="53"/>
    </row>
    <row r="212" spans="7:12" ht="16.5">
      <c r="G212" s="159"/>
      <c r="I212" s="53"/>
      <c r="J212" s="53"/>
      <c r="K212" s="53"/>
      <c r="L212" s="53"/>
    </row>
    <row r="213" spans="7:12" ht="16.5">
      <c r="G213" s="159"/>
      <c r="I213" s="53"/>
      <c r="J213" s="53"/>
      <c r="K213" s="53"/>
      <c r="L213" s="53"/>
    </row>
    <row r="214" spans="7:12" ht="16.5">
      <c r="G214" s="159"/>
      <c r="I214" s="53"/>
      <c r="J214" s="53"/>
      <c r="K214" s="53"/>
      <c r="L214" s="53"/>
    </row>
    <row r="215" spans="7:12" ht="16.5">
      <c r="G215" s="159"/>
      <c r="I215" s="53"/>
      <c r="J215" s="53"/>
      <c r="K215" s="53"/>
      <c r="L215" s="53"/>
    </row>
    <row r="216" spans="7:12" ht="16.5">
      <c r="G216" s="159"/>
      <c r="I216" s="53"/>
      <c r="J216" s="53"/>
      <c r="K216" s="53"/>
      <c r="L216" s="53"/>
    </row>
    <row r="217" spans="7:12" ht="16.5">
      <c r="G217" s="159"/>
      <c r="I217" s="53"/>
      <c r="J217" s="53"/>
      <c r="K217" s="53"/>
      <c r="L217" s="53"/>
    </row>
    <row r="218" spans="7:12" ht="16.5">
      <c r="G218" s="159"/>
      <c r="I218" s="53"/>
      <c r="J218" s="53"/>
      <c r="K218" s="53"/>
      <c r="L218" s="53"/>
    </row>
    <row r="219" spans="7:12" ht="16.5">
      <c r="G219" s="159"/>
      <c r="I219" s="53"/>
      <c r="J219" s="53"/>
      <c r="K219" s="53"/>
      <c r="L219" s="53"/>
    </row>
    <row r="220" spans="7:12" ht="16.5">
      <c r="G220" s="159"/>
      <c r="I220" s="53"/>
      <c r="J220" s="53"/>
      <c r="K220" s="53"/>
      <c r="L220" s="53"/>
    </row>
    <row r="221" spans="7:12" ht="16.5">
      <c r="G221" s="159"/>
      <c r="I221" s="53"/>
      <c r="J221" s="53"/>
      <c r="K221" s="53"/>
      <c r="L221" s="53"/>
    </row>
    <row r="222" spans="7:12" ht="16.5">
      <c r="G222" s="159"/>
      <c r="I222" s="53"/>
      <c r="J222" s="53"/>
      <c r="K222" s="53"/>
      <c r="L222" s="53"/>
    </row>
    <row r="223" spans="7:12" ht="16.5">
      <c r="G223" s="159"/>
      <c r="I223" s="53"/>
      <c r="J223" s="53"/>
      <c r="K223" s="53"/>
      <c r="L223" s="53"/>
    </row>
    <row r="224" spans="7:12" ht="16.5">
      <c r="G224" s="159"/>
      <c r="I224" s="53"/>
      <c r="J224" s="53"/>
      <c r="K224" s="53"/>
      <c r="L224" s="53"/>
    </row>
    <row r="225" spans="7:12" ht="16.5">
      <c r="G225" s="159"/>
      <c r="I225" s="53"/>
      <c r="J225" s="53"/>
      <c r="K225" s="53"/>
      <c r="L225" s="53"/>
    </row>
    <row r="226" spans="7:12" ht="16.5">
      <c r="G226" s="159"/>
      <c r="I226" s="53"/>
      <c r="J226" s="53"/>
      <c r="K226" s="53"/>
      <c r="L226" s="53"/>
    </row>
    <row r="227" spans="7:12" ht="16.5">
      <c r="G227" s="159"/>
      <c r="I227" s="53"/>
      <c r="J227" s="53"/>
      <c r="K227" s="53"/>
      <c r="L227" s="53"/>
    </row>
    <row r="228" spans="7:12" ht="16.5">
      <c r="G228" s="159"/>
      <c r="I228" s="53"/>
      <c r="J228" s="53"/>
      <c r="K228" s="53"/>
      <c r="L228" s="53"/>
    </row>
    <row r="229" spans="7:12" ht="16.5">
      <c r="G229" s="159"/>
      <c r="I229" s="53"/>
      <c r="J229" s="53"/>
      <c r="K229" s="53"/>
      <c r="L229" s="53"/>
    </row>
    <row r="230" spans="7:12" ht="16.5">
      <c r="G230" s="159"/>
      <c r="I230" s="53"/>
      <c r="J230" s="53"/>
      <c r="K230" s="53"/>
      <c r="L230" s="53"/>
    </row>
    <row r="231" spans="7:12" ht="16.5">
      <c r="G231" s="159"/>
      <c r="I231" s="53"/>
      <c r="J231" s="53"/>
      <c r="K231" s="53"/>
      <c r="L231" s="53"/>
    </row>
    <row r="232" spans="7:12" ht="16.5">
      <c r="G232" s="159"/>
      <c r="I232" s="53"/>
      <c r="J232" s="53"/>
      <c r="K232" s="53"/>
      <c r="L232" s="53"/>
    </row>
    <row r="233" spans="7:12" ht="16.5">
      <c r="G233" s="159"/>
      <c r="I233" s="53"/>
      <c r="J233" s="53"/>
      <c r="K233" s="53"/>
      <c r="L233" s="53"/>
    </row>
    <row r="234" spans="7:12" ht="16.5">
      <c r="G234" s="159"/>
      <c r="I234" s="53"/>
      <c r="J234" s="53"/>
      <c r="K234" s="53"/>
      <c r="L234" s="53"/>
    </row>
    <row r="235" spans="7:12" ht="16.5">
      <c r="G235" s="159"/>
      <c r="I235" s="53"/>
      <c r="J235" s="53"/>
      <c r="K235" s="53"/>
      <c r="L235" s="53"/>
    </row>
    <row r="236" spans="7:12" ht="16.5">
      <c r="G236" s="159"/>
      <c r="I236" s="53"/>
      <c r="J236" s="53"/>
      <c r="K236" s="53"/>
      <c r="L236" s="53"/>
    </row>
    <row r="237" spans="7:12" ht="16.5">
      <c r="G237" s="159"/>
      <c r="I237" s="53"/>
      <c r="J237" s="53"/>
      <c r="K237" s="53"/>
      <c r="L237" s="53"/>
    </row>
    <row r="238" spans="7:12" ht="16.5">
      <c r="G238" s="159"/>
      <c r="I238" s="53"/>
      <c r="J238" s="53"/>
      <c r="K238" s="53"/>
      <c r="L238" s="53"/>
    </row>
    <row r="239" spans="7:12" ht="16.5">
      <c r="G239" s="159"/>
      <c r="I239" s="53"/>
      <c r="J239" s="53"/>
      <c r="K239" s="53"/>
      <c r="L239" s="53"/>
    </row>
    <row r="240" spans="7:12" ht="16.5">
      <c r="G240" s="159"/>
      <c r="I240" s="53"/>
      <c r="J240" s="53"/>
      <c r="K240" s="53"/>
      <c r="L240" s="53"/>
    </row>
    <row r="241" spans="7:12" ht="16.5">
      <c r="G241" s="159"/>
      <c r="I241" s="53"/>
      <c r="J241" s="53"/>
      <c r="K241" s="53"/>
      <c r="L241" s="53"/>
    </row>
    <row r="242" spans="7:12" ht="16.5">
      <c r="G242" s="159"/>
      <c r="I242" s="53"/>
      <c r="J242" s="53"/>
      <c r="K242" s="53"/>
      <c r="L242" s="53"/>
    </row>
    <row r="243" spans="7:12" ht="16.5">
      <c r="G243" s="159"/>
      <c r="I243" s="53"/>
      <c r="J243" s="53"/>
      <c r="K243" s="53"/>
      <c r="L243" s="53"/>
    </row>
    <row r="244" spans="7:12" ht="16.5">
      <c r="G244" s="159"/>
      <c r="I244" s="53"/>
      <c r="J244" s="53"/>
      <c r="K244" s="53"/>
      <c r="L244" s="53"/>
    </row>
    <row r="245" spans="7:12" ht="16.5">
      <c r="G245" s="159"/>
      <c r="I245" s="53"/>
      <c r="J245" s="53"/>
      <c r="K245" s="53"/>
      <c r="L245" s="53"/>
    </row>
    <row r="246" spans="7:12" ht="16.5">
      <c r="G246" s="159"/>
      <c r="I246" s="53"/>
      <c r="J246" s="53"/>
      <c r="K246" s="53"/>
      <c r="L246" s="53"/>
    </row>
    <row r="247" spans="7:12" ht="16.5">
      <c r="G247" s="159"/>
      <c r="I247" s="53"/>
      <c r="J247" s="53"/>
      <c r="K247" s="53"/>
      <c r="L247" s="53"/>
    </row>
    <row r="248" spans="7:12" ht="16.5">
      <c r="G248" s="159"/>
      <c r="I248" s="53"/>
      <c r="J248" s="53"/>
      <c r="K248" s="53"/>
      <c r="L248" s="53"/>
    </row>
    <row r="249" spans="7:12" ht="16.5">
      <c r="G249" s="159"/>
      <c r="I249" s="53"/>
      <c r="J249" s="53"/>
      <c r="K249" s="53"/>
      <c r="L249" s="53"/>
    </row>
    <row r="250" spans="7:12" ht="16.5">
      <c r="G250" s="159"/>
      <c r="I250" s="53"/>
      <c r="J250" s="53"/>
      <c r="K250" s="53"/>
      <c r="L250" s="53"/>
    </row>
    <row r="251" spans="7:12" ht="16.5">
      <c r="G251" s="159"/>
      <c r="I251" s="53"/>
      <c r="J251" s="53"/>
      <c r="K251" s="53"/>
      <c r="L251" s="53"/>
    </row>
    <row r="252" spans="7:12" ht="16.5">
      <c r="G252" s="159"/>
      <c r="I252" s="53"/>
      <c r="J252" s="53"/>
      <c r="K252" s="53"/>
      <c r="L252" s="53"/>
    </row>
    <row r="253" spans="7:12" ht="16.5">
      <c r="G253" s="159"/>
      <c r="I253" s="53"/>
      <c r="J253" s="53"/>
      <c r="K253" s="53"/>
      <c r="L253" s="53"/>
    </row>
    <row r="254" spans="7:12" ht="16.5">
      <c r="G254" s="159"/>
      <c r="I254" s="53"/>
      <c r="J254" s="53"/>
      <c r="K254" s="53"/>
      <c r="L254" s="53"/>
    </row>
    <row r="255" spans="7:12" ht="16.5">
      <c r="G255" s="159"/>
      <c r="I255" s="53"/>
      <c r="J255" s="53"/>
      <c r="K255" s="53"/>
      <c r="L255" s="53"/>
    </row>
    <row r="256" spans="7:12" ht="16.5">
      <c r="G256" s="159"/>
      <c r="I256" s="53"/>
      <c r="J256" s="53"/>
      <c r="K256" s="53"/>
      <c r="L256" s="53"/>
    </row>
    <row r="257" spans="7:12" ht="16.5">
      <c r="G257" s="159"/>
      <c r="I257" s="53"/>
      <c r="J257" s="53"/>
      <c r="K257" s="53"/>
      <c r="L257" s="53"/>
    </row>
    <row r="258" spans="7:12" ht="16.5">
      <c r="G258" s="159"/>
      <c r="I258" s="53"/>
      <c r="J258" s="53"/>
      <c r="K258" s="53"/>
      <c r="L258" s="53"/>
    </row>
    <row r="259" spans="7:12" ht="16.5">
      <c r="G259" s="159"/>
      <c r="I259" s="53"/>
      <c r="J259" s="53"/>
      <c r="K259" s="53"/>
      <c r="L259" s="53"/>
    </row>
    <row r="260" spans="7:12" ht="16.5">
      <c r="G260" s="159"/>
      <c r="I260" s="53"/>
      <c r="J260" s="53"/>
      <c r="K260" s="53"/>
      <c r="L260" s="53"/>
    </row>
    <row r="261" spans="7:12" ht="16.5">
      <c r="G261" s="159"/>
      <c r="I261" s="53"/>
      <c r="J261" s="53"/>
      <c r="K261" s="53"/>
      <c r="L261" s="53"/>
    </row>
    <row r="262" spans="7:12" ht="16.5">
      <c r="G262" s="159"/>
      <c r="I262" s="53"/>
      <c r="J262" s="53"/>
      <c r="K262" s="53"/>
      <c r="L262" s="53"/>
    </row>
    <row r="263" spans="7:12" ht="16.5">
      <c r="G263" s="159"/>
      <c r="I263" s="53"/>
      <c r="J263" s="53"/>
      <c r="K263" s="53"/>
      <c r="L263" s="53"/>
    </row>
    <row r="264" spans="7:12" ht="16.5">
      <c r="G264" s="159"/>
      <c r="I264" s="53"/>
      <c r="J264" s="53"/>
      <c r="K264" s="53"/>
      <c r="L264" s="53"/>
    </row>
    <row r="265" spans="7:12" ht="16.5">
      <c r="G265" s="159"/>
      <c r="I265" s="53"/>
      <c r="J265" s="53"/>
      <c r="K265" s="53"/>
      <c r="L265" s="53"/>
    </row>
    <row r="266" spans="7:12" ht="16.5">
      <c r="G266" s="159"/>
      <c r="I266" s="53"/>
      <c r="J266" s="53"/>
      <c r="K266" s="53"/>
      <c r="L266" s="53"/>
    </row>
    <row r="267" spans="7:12" ht="16.5">
      <c r="G267" s="159"/>
      <c r="I267" s="53"/>
      <c r="J267" s="53"/>
      <c r="K267" s="53"/>
      <c r="L267" s="53"/>
    </row>
    <row r="268" spans="7:12" ht="16.5">
      <c r="G268" s="159"/>
      <c r="I268" s="53"/>
      <c r="J268" s="53"/>
      <c r="K268" s="53"/>
      <c r="L268" s="53"/>
    </row>
    <row r="269" spans="7:12" ht="16.5">
      <c r="G269" s="159"/>
      <c r="I269" s="53"/>
      <c r="J269" s="53"/>
      <c r="K269" s="53"/>
      <c r="L269" s="53"/>
    </row>
    <row r="270" spans="7:12" ht="16.5">
      <c r="G270" s="159"/>
      <c r="I270" s="53"/>
      <c r="J270" s="53"/>
      <c r="K270" s="53"/>
      <c r="L270" s="53"/>
    </row>
    <row r="271" spans="7:12" ht="16.5">
      <c r="G271" s="159"/>
      <c r="I271" s="53"/>
      <c r="J271" s="53"/>
      <c r="K271" s="53"/>
      <c r="L271" s="53"/>
    </row>
    <row r="272" spans="7:12" ht="16.5">
      <c r="G272" s="159"/>
      <c r="I272" s="53"/>
      <c r="J272" s="53"/>
      <c r="K272" s="53"/>
      <c r="L272" s="53"/>
    </row>
    <row r="273" spans="7:12" ht="16.5">
      <c r="G273" s="159"/>
      <c r="I273" s="53"/>
      <c r="J273" s="53"/>
      <c r="K273" s="53"/>
      <c r="L273" s="53"/>
    </row>
    <row r="274" spans="7:12" ht="16.5">
      <c r="G274" s="159"/>
      <c r="I274" s="53"/>
      <c r="J274" s="53"/>
      <c r="K274" s="53"/>
      <c r="L274" s="53"/>
    </row>
    <row r="275" spans="7:12" ht="16.5">
      <c r="G275" s="159"/>
      <c r="I275" s="53"/>
      <c r="J275" s="53"/>
      <c r="K275" s="53"/>
      <c r="L275" s="53"/>
    </row>
    <row r="276" spans="7:12" ht="16.5">
      <c r="G276" s="159"/>
      <c r="I276" s="53"/>
      <c r="J276" s="53"/>
      <c r="K276" s="53"/>
      <c r="L276" s="53"/>
    </row>
    <row r="277" spans="7:12" ht="16.5">
      <c r="G277" s="159"/>
      <c r="I277" s="53"/>
      <c r="J277" s="53"/>
      <c r="K277" s="53"/>
      <c r="L277" s="53"/>
    </row>
    <row r="278" spans="7:12" ht="16.5">
      <c r="G278" s="159"/>
      <c r="I278" s="53"/>
      <c r="J278" s="53"/>
      <c r="K278" s="53"/>
      <c r="L278" s="53"/>
    </row>
    <row r="279" spans="7:12" ht="16.5">
      <c r="G279" s="159"/>
      <c r="I279" s="53"/>
      <c r="J279" s="53"/>
      <c r="K279" s="53"/>
      <c r="L279" s="53"/>
    </row>
    <row r="280" spans="7:12" ht="16.5">
      <c r="G280" s="159"/>
      <c r="I280" s="53"/>
      <c r="J280" s="53"/>
      <c r="K280" s="53"/>
      <c r="L280" s="53"/>
    </row>
    <row r="281" spans="7:12" ht="16.5">
      <c r="G281" s="159"/>
      <c r="I281" s="53"/>
      <c r="J281" s="53"/>
      <c r="K281" s="53"/>
      <c r="L281" s="53"/>
    </row>
    <row r="282" spans="7:12" ht="16.5">
      <c r="G282" s="159"/>
      <c r="I282" s="53"/>
      <c r="J282" s="53"/>
      <c r="K282" s="53"/>
      <c r="L282" s="53"/>
    </row>
    <row r="283" spans="7:12" ht="16.5">
      <c r="G283" s="159"/>
      <c r="I283" s="53"/>
      <c r="J283" s="53"/>
      <c r="K283" s="53"/>
      <c r="L283" s="53"/>
    </row>
    <row r="284" spans="7:12" ht="16.5">
      <c r="G284" s="159"/>
      <c r="I284" s="53"/>
      <c r="J284" s="53"/>
      <c r="K284" s="53"/>
      <c r="L284" s="53"/>
    </row>
    <row r="285" spans="7:12" ht="16.5">
      <c r="G285" s="159"/>
      <c r="I285" s="53"/>
      <c r="J285" s="53"/>
      <c r="K285" s="53"/>
      <c r="L285" s="53"/>
    </row>
    <row r="286" spans="7:12" ht="16.5">
      <c r="G286" s="159"/>
      <c r="I286" s="53"/>
      <c r="J286" s="53"/>
      <c r="K286" s="53"/>
      <c r="L286" s="53"/>
    </row>
    <row r="287" spans="7:12" ht="16.5">
      <c r="G287" s="159"/>
      <c r="I287" s="53"/>
      <c r="J287" s="53"/>
      <c r="K287" s="53"/>
      <c r="L287" s="53"/>
    </row>
    <row r="288" spans="7:12" ht="16.5">
      <c r="G288" s="159"/>
      <c r="I288" s="53"/>
      <c r="J288" s="53"/>
      <c r="K288" s="53"/>
      <c r="L288" s="53"/>
    </row>
    <row r="289" spans="7:12" ht="16.5">
      <c r="G289" s="159"/>
      <c r="I289" s="53"/>
      <c r="J289" s="53"/>
      <c r="K289" s="53"/>
      <c r="L289" s="53"/>
    </row>
    <row r="290" spans="7:12" ht="16.5">
      <c r="G290" s="159"/>
      <c r="I290" s="53"/>
      <c r="J290" s="53"/>
      <c r="K290" s="53"/>
      <c r="L290" s="53"/>
    </row>
    <row r="291" spans="7:12" ht="16.5">
      <c r="G291" s="159"/>
      <c r="I291" s="53"/>
      <c r="J291" s="53"/>
      <c r="K291" s="53"/>
      <c r="L291" s="53"/>
    </row>
    <row r="292" spans="7:12" ht="16.5">
      <c r="G292" s="159"/>
      <c r="I292" s="53"/>
      <c r="J292" s="53"/>
      <c r="K292" s="53"/>
      <c r="L292" s="53"/>
    </row>
    <row r="293" spans="7:12" ht="16.5">
      <c r="G293" s="159"/>
      <c r="I293" s="53"/>
      <c r="J293" s="53"/>
      <c r="K293" s="53"/>
      <c r="L293" s="53"/>
    </row>
    <row r="294" spans="7:12" ht="16.5">
      <c r="G294" s="159"/>
      <c r="I294" s="53"/>
      <c r="J294" s="53"/>
      <c r="K294" s="53"/>
      <c r="L294" s="53"/>
    </row>
    <row r="295" spans="7:12" ht="16.5">
      <c r="G295" s="159"/>
      <c r="I295" s="53"/>
      <c r="J295" s="53"/>
      <c r="K295" s="53"/>
      <c r="L295" s="53"/>
    </row>
    <row r="296" spans="7:12" ht="16.5">
      <c r="G296" s="159"/>
      <c r="I296" s="53"/>
      <c r="J296" s="53"/>
      <c r="K296" s="53"/>
      <c r="L296" s="53"/>
    </row>
    <row r="297" spans="7:12" ht="16.5">
      <c r="G297" s="159"/>
      <c r="I297" s="53"/>
      <c r="J297" s="53"/>
      <c r="K297" s="53"/>
      <c r="L297" s="53"/>
    </row>
    <row r="298" spans="7:12" ht="16.5">
      <c r="G298" s="159"/>
      <c r="I298" s="53"/>
      <c r="J298" s="53"/>
      <c r="K298" s="53"/>
      <c r="L298" s="53"/>
    </row>
    <row r="299" spans="7:12" ht="16.5">
      <c r="G299" s="159"/>
      <c r="I299" s="53"/>
      <c r="J299" s="53"/>
      <c r="K299" s="53"/>
      <c r="L299" s="53"/>
    </row>
    <row r="300" spans="7:12" ht="16.5">
      <c r="G300" s="159"/>
      <c r="I300" s="53"/>
      <c r="J300" s="53"/>
      <c r="K300" s="53"/>
      <c r="L300" s="53"/>
    </row>
    <row r="301" spans="7:12" ht="16.5">
      <c r="G301" s="159"/>
      <c r="I301" s="53"/>
      <c r="J301" s="53"/>
      <c r="K301" s="53"/>
      <c r="L301" s="53"/>
    </row>
    <row r="302" spans="7:12" ht="16.5">
      <c r="G302" s="159"/>
      <c r="I302" s="53"/>
      <c r="J302" s="53"/>
      <c r="K302" s="53"/>
      <c r="L302" s="53"/>
    </row>
    <row r="303" spans="7:12" ht="16.5">
      <c r="G303" s="159"/>
      <c r="I303" s="53"/>
      <c r="J303" s="53"/>
      <c r="K303" s="53"/>
      <c r="L303" s="53"/>
    </row>
    <row r="304" spans="7:12" ht="16.5">
      <c r="G304" s="159"/>
      <c r="I304" s="53"/>
      <c r="J304" s="53"/>
      <c r="K304" s="53"/>
      <c r="L304" s="53"/>
    </row>
    <row r="305" spans="7:12" ht="16.5">
      <c r="G305" s="159"/>
      <c r="I305" s="53"/>
      <c r="J305" s="53"/>
      <c r="K305" s="53"/>
      <c r="L305" s="53"/>
    </row>
    <row r="306" spans="7:12" ht="16.5">
      <c r="G306" s="159"/>
      <c r="I306" s="53"/>
      <c r="J306" s="53"/>
      <c r="K306" s="53"/>
      <c r="L306" s="53"/>
    </row>
    <row r="307" spans="7:12" ht="16.5">
      <c r="G307" s="159"/>
      <c r="I307" s="53"/>
      <c r="J307" s="53"/>
      <c r="K307" s="53"/>
      <c r="L307" s="53"/>
    </row>
    <row r="308" spans="7:12" ht="16.5">
      <c r="G308" s="159"/>
      <c r="I308" s="53"/>
      <c r="J308" s="53"/>
      <c r="K308" s="53"/>
      <c r="L308" s="53"/>
    </row>
    <row r="309" spans="7:12" ht="16.5">
      <c r="G309" s="159"/>
      <c r="I309" s="53"/>
      <c r="J309" s="53"/>
      <c r="K309" s="53"/>
      <c r="L309" s="53"/>
    </row>
    <row r="310" spans="7:12" ht="16.5">
      <c r="G310" s="159"/>
      <c r="I310" s="53"/>
      <c r="J310" s="53"/>
      <c r="K310" s="53"/>
      <c r="L310" s="53"/>
    </row>
    <row r="311" spans="7:12" ht="16.5">
      <c r="G311" s="159"/>
      <c r="I311" s="53"/>
      <c r="J311" s="53"/>
      <c r="K311" s="53"/>
      <c r="L311" s="53"/>
    </row>
    <row r="312" spans="7:12" ht="16.5">
      <c r="G312" s="159"/>
      <c r="I312" s="53"/>
      <c r="J312" s="53"/>
      <c r="K312" s="53"/>
      <c r="L312" s="53"/>
    </row>
    <row r="313" spans="7:12" ht="16.5">
      <c r="G313" s="159"/>
      <c r="I313" s="53"/>
      <c r="J313" s="53"/>
      <c r="K313" s="53"/>
      <c r="L313" s="53"/>
    </row>
    <row r="314" spans="7:12" ht="16.5">
      <c r="G314" s="159"/>
      <c r="I314" s="53"/>
      <c r="J314" s="53"/>
      <c r="K314" s="53"/>
      <c r="L314" s="53"/>
    </row>
    <row r="315" spans="7:12" ht="16.5">
      <c r="G315" s="159"/>
      <c r="I315" s="53"/>
      <c r="J315" s="53"/>
      <c r="K315" s="53"/>
      <c r="L315" s="53"/>
    </row>
    <row r="316" spans="7:12" ht="16.5">
      <c r="G316" s="159"/>
      <c r="I316" s="53"/>
      <c r="J316" s="53"/>
      <c r="K316" s="53"/>
      <c r="L316" s="53"/>
    </row>
    <row r="317" spans="7:12" ht="16.5">
      <c r="G317" s="159"/>
      <c r="I317" s="53"/>
      <c r="J317" s="53"/>
      <c r="K317" s="53"/>
      <c r="L317" s="53"/>
    </row>
    <row r="318" spans="7:12" ht="16.5">
      <c r="G318" s="159"/>
      <c r="I318" s="53"/>
      <c r="J318" s="53"/>
      <c r="K318" s="53"/>
      <c r="L318" s="53"/>
    </row>
    <row r="319" spans="7:12" ht="16.5">
      <c r="G319" s="159"/>
      <c r="I319" s="53"/>
      <c r="J319" s="53"/>
      <c r="K319" s="53"/>
      <c r="L319" s="53"/>
    </row>
    <row r="320" spans="7:12" ht="16.5">
      <c r="G320" s="159"/>
      <c r="I320" s="53"/>
      <c r="J320" s="53"/>
      <c r="K320" s="53"/>
      <c r="L320" s="53"/>
    </row>
    <row r="321" spans="7:12" ht="16.5">
      <c r="G321" s="159"/>
      <c r="I321" s="53"/>
      <c r="J321" s="53"/>
      <c r="K321" s="53"/>
      <c r="L321" s="53"/>
    </row>
    <row r="322" spans="7:12" ht="16.5">
      <c r="G322" s="159"/>
      <c r="I322" s="53"/>
      <c r="J322" s="53"/>
      <c r="K322" s="53"/>
      <c r="L322" s="53"/>
    </row>
    <row r="323" spans="7:12" ht="16.5">
      <c r="G323" s="159"/>
      <c r="I323" s="53"/>
      <c r="J323" s="53"/>
      <c r="K323" s="53"/>
      <c r="L323" s="53"/>
    </row>
    <row r="324" spans="7:12" ht="16.5">
      <c r="G324" s="159"/>
      <c r="I324" s="53"/>
      <c r="J324" s="53"/>
      <c r="K324" s="53"/>
      <c r="L324" s="53"/>
    </row>
    <row r="325" spans="7:12" ht="16.5">
      <c r="G325" s="159"/>
      <c r="I325" s="53"/>
      <c r="J325" s="53"/>
      <c r="K325" s="53"/>
      <c r="L325" s="53"/>
    </row>
    <row r="326" spans="7:12" ht="16.5">
      <c r="G326" s="159"/>
      <c r="I326" s="53"/>
      <c r="J326" s="53"/>
      <c r="K326" s="53"/>
      <c r="L326" s="53"/>
    </row>
    <row r="327" spans="7:12" ht="16.5">
      <c r="G327" s="159"/>
      <c r="I327" s="53"/>
      <c r="J327" s="53"/>
      <c r="K327" s="53"/>
      <c r="L327" s="53"/>
    </row>
    <row r="328" spans="7:12" ht="16.5">
      <c r="G328" s="159"/>
      <c r="I328" s="53"/>
      <c r="J328" s="53"/>
      <c r="K328" s="53"/>
      <c r="L328" s="53"/>
    </row>
    <row r="329" spans="7:12" ht="16.5">
      <c r="G329" s="159"/>
      <c r="I329" s="53"/>
      <c r="J329" s="53"/>
      <c r="K329" s="53"/>
      <c r="L329" s="53"/>
    </row>
    <row r="330" spans="7:12" ht="16.5">
      <c r="G330" s="159"/>
      <c r="I330" s="53"/>
      <c r="J330" s="53"/>
      <c r="K330" s="53"/>
      <c r="L330" s="53"/>
    </row>
    <row r="331" spans="7:12" ht="16.5">
      <c r="G331" s="159"/>
      <c r="I331" s="53"/>
      <c r="J331" s="53"/>
      <c r="K331" s="53"/>
      <c r="L331" s="53"/>
    </row>
    <row r="332" spans="7:12" ht="16.5">
      <c r="G332" s="159"/>
      <c r="I332" s="53"/>
      <c r="J332" s="53"/>
      <c r="K332" s="53"/>
      <c r="L332" s="53"/>
    </row>
    <row r="333" spans="7:12" ht="16.5">
      <c r="G333" s="159"/>
      <c r="I333" s="53"/>
      <c r="J333" s="53"/>
      <c r="K333" s="53"/>
      <c r="L333" s="53"/>
    </row>
    <row r="334" spans="7:12" ht="16.5">
      <c r="G334" s="159"/>
      <c r="I334" s="53"/>
      <c r="J334" s="53"/>
      <c r="K334" s="53"/>
      <c r="L334" s="53"/>
    </row>
    <row r="335" spans="7:12" ht="16.5">
      <c r="G335" s="159"/>
      <c r="I335" s="53"/>
      <c r="J335" s="53"/>
      <c r="K335" s="53"/>
      <c r="L335" s="53"/>
    </row>
    <row r="336" spans="7:12" ht="16.5">
      <c r="G336" s="159"/>
      <c r="I336" s="53"/>
      <c r="J336" s="53"/>
      <c r="K336" s="53"/>
      <c r="L336" s="53"/>
    </row>
    <row r="337" spans="7:12" ht="16.5">
      <c r="G337" s="159"/>
      <c r="I337" s="53"/>
      <c r="J337" s="53"/>
      <c r="K337" s="53"/>
      <c r="L337" s="53"/>
    </row>
    <row r="338" spans="7:12" ht="16.5">
      <c r="G338" s="159"/>
      <c r="I338" s="53"/>
      <c r="J338" s="53"/>
      <c r="K338" s="53"/>
      <c r="L338" s="53"/>
    </row>
    <row r="339" spans="7:12" ht="16.5">
      <c r="G339" s="159"/>
      <c r="I339" s="53"/>
      <c r="J339" s="53"/>
      <c r="K339" s="53"/>
      <c r="L339" s="53"/>
    </row>
    <row r="340" spans="7:12" ht="16.5">
      <c r="G340" s="159"/>
      <c r="I340" s="53"/>
      <c r="J340" s="53"/>
      <c r="K340" s="53"/>
      <c r="L340" s="53"/>
    </row>
    <row r="341" spans="7:12" ht="16.5">
      <c r="G341" s="159"/>
      <c r="I341" s="53"/>
      <c r="J341" s="53"/>
      <c r="K341" s="53"/>
      <c r="L341" s="53"/>
    </row>
    <row r="342" spans="7:12" ht="16.5">
      <c r="G342" s="159"/>
      <c r="I342" s="53"/>
      <c r="J342" s="53"/>
      <c r="K342" s="53"/>
      <c r="L342" s="53"/>
    </row>
    <row r="343" spans="7:12" ht="16.5">
      <c r="G343" s="159"/>
      <c r="I343" s="53"/>
      <c r="J343" s="53"/>
      <c r="K343" s="53"/>
      <c r="L343" s="53"/>
    </row>
    <row r="344" spans="7:12" ht="16.5">
      <c r="G344" s="159"/>
      <c r="I344" s="53"/>
      <c r="J344" s="53"/>
      <c r="K344" s="53"/>
      <c r="L344" s="53"/>
    </row>
    <row r="345" spans="7:12" ht="16.5">
      <c r="G345" s="159"/>
      <c r="I345" s="53"/>
      <c r="J345" s="53"/>
      <c r="K345" s="53"/>
      <c r="L345" s="53"/>
    </row>
    <row r="346" spans="7:12" ht="16.5">
      <c r="G346" s="159"/>
      <c r="I346" s="53"/>
      <c r="J346" s="53"/>
      <c r="K346" s="53"/>
      <c r="L346" s="53"/>
    </row>
    <row r="347" spans="7:12" ht="16.5">
      <c r="G347" s="159"/>
      <c r="I347" s="53"/>
      <c r="J347" s="53"/>
      <c r="K347" s="53"/>
      <c r="L347" s="53"/>
    </row>
    <row r="348" spans="7:12" ht="16.5">
      <c r="G348" s="159"/>
      <c r="I348" s="53"/>
      <c r="J348" s="53"/>
      <c r="K348" s="53"/>
      <c r="L348" s="53"/>
    </row>
    <row r="349" spans="7:12" ht="16.5">
      <c r="G349" s="159"/>
      <c r="I349" s="53"/>
      <c r="J349" s="53"/>
      <c r="K349" s="53"/>
      <c r="L349" s="53"/>
    </row>
    <row r="350" spans="7:12" ht="16.5">
      <c r="G350" s="159"/>
      <c r="I350" s="53"/>
      <c r="J350" s="53"/>
      <c r="K350" s="53"/>
      <c r="L350" s="53"/>
    </row>
    <row r="351" spans="7:12" ht="16.5">
      <c r="G351" s="159"/>
      <c r="I351" s="53"/>
      <c r="J351" s="53"/>
      <c r="K351" s="53"/>
      <c r="L351" s="53"/>
    </row>
    <row r="352" spans="7:12" ht="16.5">
      <c r="G352" s="159"/>
      <c r="I352" s="53"/>
      <c r="J352" s="53"/>
      <c r="K352" s="53"/>
      <c r="L352" s="53"/>
    </row>
    <row r="353" spans="7:12" ht="16.5">
      <c r="G353" s="159"/>
      <c r="I353" s="53"/>
      <c r="J353" s="53"/>
      <c r="K353" s="53"/>
      <c r="L353" s="53"/>
    </row>
    <row r="354" spans="7:12" ht="16.5">
      <c r="G354" s="159"/>
      <c r="I354" s="53"/>
      <c r="J354" s="53"/>
      <c r="K354" s="53"/>
      <c r="L354" s="53"/>
    </row>
    <row r="355" spans="7:12" ht="16.5">
      <c r="G355" s="159"/>
      <c r="I355" s="53"/>
      <c r="J355" s="53"/>
      <c r="K355" s="53"/>
      <c r="L355" s="53"/>
    </row>
    <row r="356" spans="7:12" ht="16.5">
      <c r="G356" s="159"/>
      <c r="I356" s="53"/>
      <c r="J356" s="53"/>
      <c r="K356" s="53"/>
      <c r="L356" s="53"/>
    </row>
    <row r="357" spans="7:12" ht="16.5">
      <c r="G357" s="159"/>
      <c r="I357" s="53"/>
      <c r="J357" s="53"/>
      <c r="K357" s="53"/>
      <c r="L357" s="53"/>
    </row>
    <row r="358" spans="7:12" ht="16.5">
      <c r="G358" s="159"/>
      <c r="I358" s="53"/>
      <c r="J358" s="53"/>
      <c r="K358" s="53"/>
      <c r="L358" s="53"/>
    </row>
    <row r="359" spans="7:12" ht="16.5">
      <c r="G359" s="159"/>
      <c r="I359" s="53"/>
      <c r="J359" s="53"/>
      <c r="K359" s="53"/>
      <c r="L359" s="53"/>
    </row>
    <row r="360" spans="7:12" ht="16.5">
      <c r="G360" s="159"/>
      <c r="I360" s="53"/>
      <c r="J360" s="53"/>
      <c r="K360" s="53"/>
      <c r="L360" s="53"/>
    </row>
    <row r="361" spans="7:12" ht="16.5">
      <c r="G361" s="159"/>
      <c r="I361" s="53"/>
      <c r="J361" s="53"/>
      <c r="K361" s="53"/>
      <c r="L361" s="53"/>
    </row>
    <row r="362" spans="7:12" ht="16.5">
      <c r="G362" s="159"/>
      <c r="I362" s="53"/>
      <c r="J362" s="53"/>
      <c r="K362" s="53"/>
      <c r="L362" s="53"/>
    </row>
    <row r="363" spans="7:12" ht="16.5">
      <c r="G363" s="159"/>
      <c r="I363" s="53"/>
      <c r="J363" s="53"/>
      <c r="K363" s="53"/>
      <c r="L363" s="53"/>
    </row>
    <row r="364" spans="7:12" ht="16.5">
      <c r="G364" s="159"/>
      <c r="I364" s="53"/>
      <c r="J364" s="53"/>
      <c r="K364" s="53"/>
      <c r="L364" s="53"/>
    </row>
    <row r="365" spans="7:12" ht="16.5">
      <c r="G365" s="159"/>
      <c r="I365" s="53"/>
      <c r="J365" s="53"/>
      <c r="K365" s="53"/>
      <c r="L365" s="53"/>
    </row>
    <row r="366" spans="7:12" ht="16.5">
      <c r="G366" s="159"/>
      <c r="I366" s="53"/>
      <c r="J366" s="53"/>
      <c r="K366" s="53"/>
      <c r="L366" s="53"/>
    </row>
    <row r="367" spans="7:12" ht="16.5">
      <c r="G367" s="159"/>
      <c r="I367" s="53"/>
      <c r="J367" s="53"/>
      <c r="K367" s="53"/>
      <c r="L367" s="53"/>
    </row>
    <row r="368" spans="7:12" ht="16.5">
      <c r="G368" s="159"/>
      <c r="I368" s="53"/>
      <c r="J368" s="53"/>
      <c r="K368" s="53"/>
      <c r="L368" s="53"/>
    </row>
    <row r="369" spans="7:12" ht="16.5">
      <c r="G369" s="159"/>
      <c r="I369" s="53"/>
      <c r="J369" s="53"/>
      <c r="K369" s="53"/>
      <c r="L369" s="53"/>
    </row>
    <row r="370" spans="7:12" ht="16.5">
      <c r="G370" s="159"/>
      <c r="I370" s="53"/>
      <c r="J370" s="53"/>
      <c r="K370" s="53"/>
      <c r="L370" s="53"/>
    </row>
    <row r="371" spans="7:12" ht="16.5">
      <c r="G371" s="159"/>
      <c r="I371" s="53"/>
      <c r="J371" s="53"/>
      <c r="K371" s="53"/>
      <c r="L371" s="53"/>
    </row>
    <row r="372" spans="7:12" ht="16.5">
      <c r="G372" s="159"/>
      <c r="I372" s="53"/>
      <c r="J372" s="53"/>
      <c r="K372" s="53"/>
      <c r="L372" s="53"/>
    </row>
    <row r="373" spans="7:12" ht="16.5">
      <c r="G373" s="159"/>
      <c r="I373" s="53"/>
      <c r="J373" s="53"/>
      <c r="K373" s="53"/>
      <c r="L373" s="53"/>
    </row>
    <row r="374" spans="7:12" ht="16.5">
      <c r="G374" s="159"/>
      <c r="I374" s="53"/>
      <c r="J374" s="53"/>
      <c r="K374" s="53"/>
      <c r="L374" s="53"/>
    </row>
    <row r="375" spans="7:12" ht="16.5">
      <c r="G375" s="159"/>
      <c r="I375" s="53"/>
      <c r="J375" s="53"/>
      <c r="K375" s="53"/>
      <c r="L375" s="53"/>
    </row>
    <row r="376" spans="7:12" ht="16.5">
      <c r="G376" s="159"/>
      <c r="I376" s="53"/>
      <c r="J376" s="53"/>
      <c r="K376" s="53"/>
      <c r="L376" s="53"/>
    </row>
    <row r="377" spans="7:12" ht="16.5">
      <c r="G377" s="159"/>
      <c r="I377" s="53"/>
      <c r="J377" s="53"/>
      <c r="K377" s="53"/>
      <c r="L377" s="53"/>
    </row>
    <row r="378" spans="7:12" ht="16.5">
      <c r="G378" s="159"/>
      <c r="I378" s="53"/>
      <c r="J378" s="53"/>
      <c r="K378" s="53"/>
      <c r="L378" s="53"/>
    </row>
    <row r="379" spans="7:12" ht="16.5">
      <c r="G379" s="159"/>
      <c r="I379" s="53"/>
      <c r="J379" s="53"/>
      <c r="K379" s="53"/>
      <c r="L379" s="53"/>
    </row>
    <row r="380" spans="7:12" ht="16.5">
      <c r="G380" s="159"/>
      <c r="I380" s="53"/>
      <c r="J380" s="53"/>
      <c r="K380" s="53"/>
      <c r="L380" s="53"/>
    </row>
    <row r="381" spans="7:12" ht="16.5">
      <c r="G381" s="159"/>
      <c r="I381" s="53"/>
      <c r="J381" s="53"/>
      <c r="K381" s="53"/>
      <c r="L381" s="53"/>
    </row>
    <row r="382" spans="7:12" ht="16.5">
      <c r="G382" s="159"/>
      <c r="I382" s="53"/>
      <c r="J382" s="53"/>
      <c r="K382" s="53"/>
      <c r="L382" s="53"/>
    </row>
    <row r="383" spans="7:12" ht="16.5">
      <c r="G383" s="159"/>
      <c r="I383" s="53"/>
      <c r="J383" s="53"/>
      <c r="K383" s="53"/>
      <c r="L383" s="53"/>
    </row>
    <row r="384" spans="7:12" ht="16.5">
      <c r="G384" s="159"/>
      <c r="I384" s="53"/>
      <c r="J384" s="53"/>
      <c r="K384" s="53"/>
      <c r="L384" s="53"/>
    </row>
    <row r="385" spans="7:12" ht="16.5">
      <c r="G385" s="159"/>
      <c r="I385" s="53"/>
      <c r="J385" s="53"/>
      <c r="K385" s="53"/>
      <c r="L385" s="53"/>
    </row>
    <row r="386" spans="7:12" ht="16.5">
      <c r="G386" s="159"/>
      <c r="I386" s="53"/>
      <c r="J386" s="53"/>
      <c r="K386" s="53"/>
      <c r="L386" s="53"/>
    </row>
    <row r="387" spans="7:12" ht="16.5">
      <c r="G387" s="159"/>
      <c r="I387" s="53"/>
      <c r="J387" s="53"/>
      <c r="K387" s="53"/>
      <c r="L387" s="53"/>
    </row>
    <row r="388" spans="7:12" ht="16.5">
      <c r="G388" s="159"/>
      <c r="I388" s="53"/>
      <c r="J388" s="53"/>
      <c r="K388" s="53"/>
      <c r="L388" s="53"/>
    </row>
    <row r="389" spans="7:12" ht="16.5">
      <c r="G389" s="159"/>
      <c r="I389" s="53"/>
      <c r="J389" s="53"/>
      <c r="K389" s="53"/>
      <c r="L389" s="53"/>
    </row>
    <row r="390" spans="7:12" ht="16.5">
      <c r="G390" s="159"/>
      <c r="I390" s="53"/>
      <c r="J390" s="53"/>
      <c r="K390" s="53"/>
      <c r="L390" s="53"/>
    </row>
    <row r="391" spans="7:12" ht="16.5">
      <c r="G391" s="159"/>
      <c r="I391" s="53"/>
      <c r="J391" s="53"/>
      <c r="K391" s="53"/>
      <c r="L391" s="53"/>
    </row>
    <row r="392" spans="7:12" ht="16.5">
      <c r="G392" s="159"/>
      <c r="I392" s="53"/>
      <c r="J392" s="53"/>
      <c r="K392" s="53"/>
      <c r="L392" s="53"/>
    </row>
    <row r="393" spans="7:12" ht="16.5">
      <c r="G393" s="159"/>
      <c r="I393" s="53"/>
      <c r="J393" s="53"/>
      <c r="K393" s="53"/>
      <c r="L393" s="53"/>
    </row>
    <row r="394" spans="7:12" ht="16.5">
      <c r="G394" s="159"/>
      <c r="I394" s="53"/>
      <c r="J394" s="53"/>
      <c r="K394" s="53"/>
      <c r="L394" s="53"/>
    </row>
    <row r="395" spans="7:12" ht="16.5">
      <c r="G395" s="159"/>
      <c r="I395" s="53"/>
      <c r="J395" s="53"/>
      <c r="K395" s="53"/>
      <c r="L395" s="53"/>
    </row>
    <row r="396" spans="7:12" ht="16.5">
      <c r="G396" s="159"/>
      <c r="I396" s="53"/>
      <c r="J396" s="53"/>
      <c r="K396" s="53"/>
      <c r="L396" s="53"/>
    </row>
    <row r="397" spans="7:12" ht="16.5">
      <c r="G397" s="159"/>
      <c r="I397" s="53"/>
      <c r="J397" s="53"/>
      <c r="K397" s="53"/>
      <c r="L397" s="53"/>
    </row>
    <row r="398" spans="7:12" ht="16.5">
      <c r="G398" s="159"/>
      <c r="I398" s="53"/>
      <c r="J398" s="53"/>
      <c r="K398" s="53"/>
      <c r="L398" s="53"/>
    </row>
    <row r="399" spans="7:12" ht="16.5">
      <c r="G399" s="159"/>
      <c r="I399" s="53"/>
      <c r="J399" s="53"/>
      <c r="K399" s="53"/>
      <c r="L399" s="53"/>
    </row>
    <row r="400" spans="7:12" ht="16.5">
      <c r="G400" s="159"/>
      <c r="I400" s="53"/>
      <c r="J400" s="53"/>
      <c r="K400" s="53"/>
      <c r="L400" s="53"/>
    </row>
    <row r="401" spans="7:12" ht="16.5">
      <c r="G401" s="159"/>
      <c r="I401" s="53"/>
      <c r="J401" s="53"/>
      <c r="K401" s="53"/>
      <c r="L401" s="53"/>
    </row>
    <row r="402" spans="7:12" ht="16.5">
      <c r="G402" s="159"/>
      <c r="I402" s="53"/>
      <c r="J402" s="53"/>
      <c r="K402" s="53"/>
      <c r="L402" s="53"/>
    </row>
    <row r="403" spans="7:12" ht="16.5">
      <c r="G403" s="159"/>
      <c r="I403" s="53"/>
      <c r="J403" s="53"/>
      <c r="K403" s="53"/>
      <c r="L403" s="53"/>
    </row>
    <row r="404" spans="7:12" ht="16.5">
      <c r="G404" s="159"/>
      <c r="I404" s="53"/>
      <c r="J404" s="53"/>
      <c r="K404" s="53"/>
      <c r="L404" s="53"/>
    </row>
    <row r="405" spans="7:12" ht="16.5">
      <c r="G405" s="159"/>
      <c r="I405" s="53"/>
      <c r="J405" s="53"/>
      <c r="K405" s="53"/>
      <c r="L405" s="53"/>
    </row>
    <row r="406" spans="7:12" ht="16.5">
      <c r="G406" s="159"/>
      <c r="I406" s="53"/>
      <c r="J406" s="53"/>
      <c r="K406" s="53"/>
      <c r="L406" s="53"/>
    </row>
    <row r="407" spans="7:12" ht="16.5">
      <c r="G407" s="159"/>
      <c r="I407" s="53"/>
      <c r="J407" s="53"/>
      <c r="K407" s="53"/>
      <c r="L407" s="53"/>
    </row>
    <row r="408" spans="7:12" ht="16.5">
      <c r="G408" s="159"/>
      <c r="I408" s="53"/>
      <c r="J408" s="53"/>
      <c r="K408" s="53"/>
      <c r="L408" s="53"/>
    </row>
    <row r="409" spans="7:12" ht="16.5">
      <c r="G409" s="159"/>
      <c r="I409" s="53"/>
      <c r="J409" s="53"/>
      <c r="K409" s="53"/>
      <c r="L409" s="53"/>
    </row>
    <row r="410" spans="7:12" ht="16.5">
      <c r="G410" s="159"/>
      <c r="I410" s="53"/>
      <c r="J410" s="53"/>
      <c r="K410" s="53"/>
      <c r="L410" s="53"/>
    </row>
    <row r="411" spans="7:12" ht="16.5">
      <c r="G411" s="159"/>
      <c r="I411" s="53"/>
      <c r="J411" s="53"/>
      <c r="K411" s="53"/>
      <c r="L411" s="53"/>
    </row>
    <row r="412" spans="7:12" ht="16.5">
      <c r="G412" s="159"/>
      <c r="I412" s="53"/>
      <c r="J412" s="53"/>
      <c r="K412" s="53"/>
      <c r="L412" s="53"/>
    </row>
    <row r="413" spans="7:12" ht="16.5">
      <c r="G413" s="159"/>
      <c r="I413" s="53"/>
      <c r="J413" s="53"/>
      <c r="K413" s="53"/>
      <c r="L413" s="53"/>
    </row>
    <row r="414" spans="7:12" ht="16.5">
      <c r="G414" s="159"/>
      <c r="I414" s="53"/>
      <c r="J414" s="53"/>
      <c r="K414" s="53"/>
      <c r="L414" s="53"/>
    </row>
    <row r="415" spans="7:12" ht="16.5">
      <c r="G415" s="159"/>
      <c r="I415" s="53"/>
      <c r="J415" s="53"/>
      <c r="K415" s="53"/>
      <c r="L415" s="53"/>
    </row>
    <row r="416" spans="7:12" ht="16.5">
      <c r="G416" s="159"/>
      <c r="I416" s="53"/>
      <c r="J416" s="53"/>
      <c r="K416" s="53"/>
      <c r="L416" s="53"/>
    </row>
    <row r="417" spans="7:12" ht="16.5">
      <c r="G417" s="159"/>
      <c r="I417" s="53"/>
      <c r="J417" s="53"/>
      <c r="K417" s="53"/>
      <c r="L417" s="53"/>
    </row>
    <row r="418" spans="7:12" ht="16.5">
      <c r="G418" s="159"/>
      <c r="I418" s="53"/>
      <c r="J418" s="53"/>
      <c r="K418" s="53"/>
      <c r="L418" s="53"/>
    </row>
    <row r="419" spans="7:12" ht="16.5">
      <c r="G419" s="159"/>
      <c r="I419" s="53"/>
      <c r="J419" s="53"/>
      <c r="K419" s="53"/>
      <c r="L419" s="53"/>
    </row>
    <row r="420" spans="7:12" ht="16.5">
      <c r="G420" s="159"/>
      <c r="I420" s="53"/>
      <c r="J420" s="53"/>
      <c r="K420" s="53"/>
      <c r="L420" s="53"/>
    </row>
    <row r="421" spans="7:12" ht="16.5">
      <c r="G421" s="159"/>
      <c r="I421" s="53"/>
      <c r="J421" s="53"/>
      <c r="K421" s="53"/>
      <c r="L421" s="53"/>
    </row>
    <row r="422" spans="7:12" ht="16.5">
      <c r="G422" s="159"/>
      <c r="I422" s="53"/>
      <c r="J422" s="53"/>
      <c r="K422" s="53"/>
      <c r="L422" s="53"/>
    </row>
    <row r="423" spans="7:12" ht="16.5">
      <c r="G423" s="159"/>
      <c r="I423" s="53"/>
      <c r="J423" s="53"/>
      <c r="K423" s="53"/>
      <c r="L423" s="53"/>
    </row>
    <row r="424" spans="7:12" ht="16.5">
      <c r="G424" s="159"/>
      <c r="I424" s="53"/>
      <c r="J424" s="53"/>
      <c r="K424" s="53"/>
      <c r="L424" s="53"/>
    </row>
    <row r="425" spans="7:12" ht="16.5">
      <c r="G425" s="159"/>
      <c r="I425" s="53"/>
      <c r="J425" s="53"/>
      <c r="K425" s="53"/>
      <c r="L425" s="53"/>
    </row>
    <row r="426" spans="7:12" ht="16.5">
      <c r="G426" s="159"/>
      <c r="I426" s="53"/>
      <c r="J426" s="53"/>
      <c r="K426" s="53"/>
      <c r="L426" s="53"/>
    </row>
    <row r="427" spans="7:12" ht="16.5">
      <c r="G427" s="159"/>
      <c r="I427" s="53"/>
      <c r="J427" s="53"/>
      <c r="K427" s="53"/>
      <c r="L427" s="53"/>
    </row>
    <row r="428" spans="7:12" ht="16.5">
      <c r="G428" s="159"/>
      <c r="I428" s="53"/>
      <c r="J428" s="53"/>
      <c r="K428" s="53"/>
      <c r="L428" s="53"/>
    </row>
    <row r="429" spans="7:12" ht="16.5">
      <c r="G429" s="159"/>
      <c r="I429" s="53"/>
      <c r="J429" s="53"/>
      <c r="K429" s="53"/>
      <c r="L429" s="53"/>
    </row>
    <row r="430" spans="7:12" ht="16.5">
      <c r="G430" s="159"/>
      <c r="I430" s="53"/>
      <c r="J430" s="53"/>
      <c r="K430" s="53"/>
      <c r="L430" s="53"/>
    </row>
    <row r="431" spans="7:12" ht="16.5">
      <c r="G431" s="159"/>
      <c r="I431" s="53"/>
      <c r="J431" s="53"/>
      <c r="K431" s="53"/>
      <c r="L431" s="53"/>
    </row>
    <row r="432" spans="7:12" ht="16.5">
      <c r="G432" s="159"/>
      <c r="I432" s="53"/>
      <c r="J432" s="53"/>
      <c r="K432" s="53"/>
      <c r="L432" s="53"/>
    </row>
    <row r="433" spans="7:12" ht="16.5">
      <c r="G433" s="159"/>
      <c r="I433" s="53"/>
      <c r="J433" s="53"/>
      <c r="K433" s="53"/>
      <c r="L433" s="53"/>
    </row>
    <row r="434" spans="7:12" ht="16.5">
      <c r="G434" s="159"/>
      <c r="I434" s="53"/>
      <c r="J434" s="53"/>
      <c r="K434" s="53"/>
      <c r="L434" s="53"/>
    </row>
    <row r="435" spans="7:12" ht="16.5">
      <c r="G435" s="159"/>
      <c r="I435" s="53"/>
      <c r="J435" s="53"/>
      <c r="K435" s="53"/>
      <c r="L435" s="53"/>
    </row>
    <row r="436" spans="7:12" ht="16.5">
      <c r="G436" s="159"/>
      <c r="I436" s="53"/>
      <c r="J436" s="53"/>
      <c r="K436" s="53"/>
      <c r="L436" s="53"/>
    </row>
    <row r="437" spans="7:12" ht="16.5">
      <c r="G437" s="159"/>
      <c r="I437" s="53"/>
      <c r="J437" s="53"/>
      <c r="K437" s="53"/>
      <c r="L437" s="53"/>
    </row>
    <row r="438" spans="7:12" ht="16.5">
      <c r="G438" s="159"/>
      <c r="I438" s="53"/>
      <c r="J438" s="53"/>
      <c r="K438" s="53"/>
      <c r="L438" s="53"/>
    </row>
    <row r="439" spans="7:12" ht="16.5">
      <c r="G439" s="159"/>
      <c r="I439" s="53"/>
      <c r="J439" s="53"/>
      <c r="K439" s="53"/>
      <c r="L439" s="53"/>
    </row>
    <row r="440" spans="7:12" ht="16.5">
      <c r="G440" s="159"/>
      <c r="I440" s="53"/>
      <c r="J440" s="53"/>
      <c r="K440" s="53"/>
      <c r="L440" s="53"/>
    </row>
    <row r="441" spans="7:12" ht="16.5">
      <c r="G441" s="159"/>
      <c r="I441" s="53"/>
      <c r="J441" s="53"/>
      <c r="K441" s="53"/>
      <c r="L441" s="53"/>
    </row>
    <row r="442" spans="7:12" ht="16.5">
      <c r="G442" s="159"/>
      <c r="I442" s="53"/>
      <c r="J442" s="53"/>
      <c r="K442" s="53"/>
      <c r="L442" s="53"/>
    </row>
    <row r="443" spans="7:12" ht="16.5">
      <c r="G443" s="159"/>
      <c r="I443" s="53"/>
      <c r="J443" s="53"/>
      <c r="K443" s="53"/>
      <c r="L443" s="53"/>
    </row>
    <row r="444" spans="7:12" ht="16.5">
      <c r="G444" s="159"/>
      <c r="I444" s="53"/>
      <c r="J444" s="53"/>
      <c r="K444" s="53"/>
      <c r="L444" s="53"/>
    </row>
    <row r="445" spans="7:12" ht="16.5">
      <c r="G445" s="159"/>
      <c r="I445" s="53"/>
      <c r="J445" s="53"/>
      <c r="K445" s="53"/>
      <c r="L445" s="53"/>
    </row>
    <row r="446" spans="7:12" ht="16.5">
      <c r="G446" s="159"/>
      <c r="I446" s="53"/>
      <c r="J446" s="53"/>
      <c r="K446" s="53"/>
      <c r="L446" s="53"/>
    </row>
    <row r="447" spans="7:12" ht="16.5">
      <c r="G447" s="159"/>
      <c r="I447" s="53"/>
      <c r="J447" s="53"/>
      <c r="K447" s="53"/>
      <c r="L447" s="53"/>
    </row>
    <row r="448" spans="7:12" ht="16.5">
      <c r="G448" s="159"/>
      <c r="I448" s="53"/>
      <c r="J448" s="53"/>
      <c r="K448" s="53"/>
      <c r="L448" s="53"/>
    </row>
    <row r="449" spans="7:12" ht="16.5">
      <c r="G449" s="159"/>
      <c r="I449" s="53"/>
      <c r="J449" s="53"/>
      <c r="K449" s="53"/>
      <c r="L449" s="53"/>
    </row>
    <row r="450" spans="7:12" ht="16.5">
      <c r="G450" s="159"/>
      <c r="I450" s="53"/>
      <c r="J450" s="53"/>
      <c r="K450" s="53"/>
      <c r="L450" s="53"/>
    </row>
    <row r="451" spans="7:12" ht="16.5">
      <c r="G451" s="159"/>
      <c r="I451" s="53"/>
      <c r="J451" s="53"/>
      <c r="K451" s="53"/>
      <c r="L451" s="53"/>
    </row>
    <row r="452" spans="7:12" ht="16.5">
      <c r="G452" s="159"/>
      <c r="I452" s="53"/>
      <c r="J452" s="53"/>
      <c r="K452" s="53"/>
      <c r="L452" s="53"/>
    </row>
    <row r="453" spans="7:12" ht="16.5">
      <c r="G453" s="159"/>
      <c r="I453" s="53"/>
      <c r="J453" s="53"/>
      <c r="K453" s="53"/>
      <c r="L453" s="53"/>
    </row>
    <row r="454" spans="7:12" ht="16.5">
      <c r="G454" s="159"/>
      <c r="I454" s="53"/>
      <c r="J454" s="53"/>
      <c r="K454" s="53"/>
      <c r="L454" s="53"/>
    </row>
    <row r="455" spans="7:12" ht="16.5">
      <c r="G455" s="159"/>
      <c r="I455" s="53"/>
      <c r="J455" s="53"/>
      <c r="K455" s="53"/>
      <c r="L455" s="53"/>
    </row>
    <row r="456" spans="7:12" ht="16.5">
      <c r="G456" s="159"/>
      <c r="I456" s="53"/>
      <c r="J456" s="53"/>
      <c r="K456" s="53"/>
      <c r="L456" s="53"/>
    </row>
    <row r="457" spans="7:12" ht="16.5">
      <c r="G457" s="159"/>
      <c r="I457" s="53"/>
      <c r="J457" s="53"/>
      <c r="K457" s="53"/>
      <c r="L457" s="53"/>
    </row>
    <row r="458" spans="7:12" ht="16.5">
      <c r="G458" s="159"/>
      <c r="I458" s="53"/>
      <c r="J458" s="53"/>
      <c r="K458" s="53"/>
      <c r="L458" s="53"/>
    </row>
    <row r="459" spans="7:12" ht="16.5">
      <c r="G459" s="159"/>
      <c r="I459" s="53"/>
      <c r="J459" s="53"/>
      <c r="K459" s="53"/>
      <c r="L459" s="53"/>
    </row>
    <row r="460" spans="7:12" ht="16.5">
      <c r="G460" s="159"/>
      <c r="I460" s="53"/>
      <c r="J460" s="53"/>
      <c r="K460" s="53"/>
      <c r="L460" s="53"/>
    </row>
    <row r="461" spans="7:12" ht="16.5">
      <c r="G461" s="159"/>
      <c r="I461" s="53"/>
      <c r="J461" s="53"/>
      <c r="K461" s="53"/>
      <c r="L461" s="53"/>
    </row>
    <row r="462" spans="7:12" ht="16.5">
      <c r="G462" s="159"/>
      <c r="I462" s="53"/>
      <c r="J462" s="53"/>
      <c r="K462" s="53"/>
      <c r="L462" s="53"/>
    </row>
    <row r="463" spans="7:12" ht="16.5">
      <c r="G463" s="159"/>
      <c r="I463" s="53"/>
      <c r="J463" s="53"/>
      <c r="K463" s="53"/>
      <c r="L463" s="53"/>
    </row>
    <row r="464" spans="7:12" ht="16.5">
      <c r="G464" s="159"/>
      <c r="I464" s="53"/>
      <c r="J464" s="53"/>
      <c r="K464" s="53"/>
      <c r="L464" s="53"/>
    </row>
    <row r="465" spans="7:12" ht="16.5">
      <c r="G465" s="159"/>
      <c r="I465" s="53"/>
      <c r="J465" s="53"/>
      <c r="K465" s="53"/>
      <c r="L465" s="53"/>
    </row>
    <row r="466" spans="7:12" ht="16.5">
      <c r="G466" s="159"/>
      <c r="I466" s="53"/>
      <c r="J466" s="53"/>
      <c r="K466" s="53"/>
      <c r="L466" s="53"/>
    </row>
    <row r="467" spans="7:12" ht="16.5">
      <c r="G467" s="159"/>
      <c r="I467" s="53"/>
      <c r="J467" s="53"/>
      <c r="K467" s="53"/>
      <c r="L467" s="53"/>
    </row>
    <row r="468" spans="7:12" ht="16.5">
      <c r="G468" s="159"/>
      <c r="I468" s="53"/>
      <c r="J468" s="53"/>
      <c r="K468" s="53"/>
      <c r="L468" s="53"/>
    </row>
    <row r="469" spans="7:12" ht="16.5">
      <c r="G469" s="159"/>
      <c r="I469" s="53"/>
      <c r="J469" s="53"/>
      <c r="K469" s="53"/>
      <c r="L469" s="53"/>
    </row>
    <row r="470" spans="7:12" ht="16.5">
      <c r="G470" s="159"/>
      <c r="I470" s="53"/>
      <c r="J470" s="53"/>
      <c r="K470" s="53"/>
      <c r="L470" s="53"/>
    </row>
    <row r="471" spans="7:12" ht="16.5">
      <c r="G471" s="159"/>
      <c r="I471" s="53"/>
      <c r="J471" s="53"/>
      <c r="K471" s="53"/>
      <c r="L471" s="53"/>
    </row>
    <row r="472" spans="7:12" ht="16.5">
      <c r="G472" s="159"/>
      <c r="I472" s="53"/>
      <c r="J472" s="53"/>
      <c r="K472" s="53"/>
      <c r="L472" s="53"/>
    </row>
    <row r="473" spans="7:12" ht="16.5">
      <c r="G473" s="159"/>
      <c r="I473" s="53"/>
      <c r="J473" s="53"/>
      <c r="K473" s="53"/>
      <c r="L473" s="53"/>
    </row>
    <row r="474" spans="7:12" ht="16.5">
      <c r="G474" s="159"/>
      <c r="I474" s="53"/>
      <c r="J474" s="53"/>
      <c r="K474" s="53"/>
      <c r="L474" s="53"/>
    </row>
    <row r="475" spans="7:12" ht="16.5">
      <c r="G475" s="159"/>
      <c r="I475" s="53"/>
      <c r="J475" s="53"/>
      <c r="K475" s="53"/>
      <c r="L475" s="53"/>
    </row>
    <row r="476" spans="7:12" ht="16.5">
      <c r="G476" s="159"/>
      <c r="I476" s="53"/>
      <c r="J476" s="53"/>
      <c r="K476" s="53"/>
      <c r="L476" s="53"/>
    </row>
    <row r="477" spans="7:12" ht="16.5">
      <c r="G477" s="159"/>
      <c r="I477" s="53"/>
      <c r="J477" s="53"/>
      <c r="K477" s="53"/>
      <c r="L477" s="53"/>
    </row>
    <row r="478" spans="7:12" ht="16.5">
      <c r="G478" s="159"/>
      <c r="I478" s="53"/>
      <c r="J478" s="53"/>
      <c r="K478" s="53"/>
      <c r="L478" s="53"/>
    </row>
    <row r="479" spans="7:12" ht="16.5">
      <c r="G479" s="159"/>
      <c r="I479" s="53"/>
      <c r="J479" s="53"/>
      <c r="K479" s="53"/>
      <c r="L479" s="53"/>
    </row>
    <row r="480" spans="7:12" ht="16.5">
      <c r="G480" s="159"/>
      <c r="I480" s="53"/>
      <c r="J480" s="53"/>
      <c r="K480" s="53"/>
      <c r="L480" s="53"/>
    </row>
  </sheetData>
  <mergeCells count="6">
    <mergeCell ref="K2:K3"/>
    <mergeCell ref="A2:A3"/>
    <mergeCell ref="B2:B3"/>
    <mergeCell ref="C2:D2"/>
    <mergeCell ref="E2:G2"/>
    <mergeCell ref="H2:J2"/>
  </mergeCells>
  <printOptions horizontalCentered="1"/>
  <pageMargins left="0.3937007874015748" right="0.2755905511811024" top="1.1811023622047245" bottom="0.5905511811023623" header="0.5118110236220472" footer="0.5118110236220472"/>
  <pageSetup horizontalDpi="300" verticalDpi="300" orientation="landscape" paperSize="9" scale="75" r:id="rId1"/>
  <headerFooter alignWithMargins="0">
    <oddHeader>&amp;C&amp;20內&amp;"Times New Roman,標準"     &amp;"標楷體,標準"政&amp;"Times New Roman,標準"     &amp;"標楷體,標準"部&amp;"Times New Roman,標準"&amp;12
&amp;"標楷體,標準"&amp;20歲出賸餘數&amp;"Times New Roman,標準"(&amp;"標楷體,標準"或減免、註銷數&amp;"Times New Roman,標準")&amp;"標楷體,標準"分析表
&amp;12中華民國95年度&amp;"Times New Roman,標準"
</oddHeader>
    <oddFooter>&amp;C共&amp;"Times New Roman,標準"&amp;N&amp;"標楷體,標準"頁第&amp;"Times New Roman,標準"&amp;P&amp;"標楷體,標準"頁</oddFooter>
  </headerFooter>
</worksheet>
</file>

<file path=xl/worksheets/sheet3.xml><?xml version="1.0" encoding="utf-8"?>
<worksheet xmlns="http://schemas.openxmlformats.org/spreadsheetml/2006/main" xmlns:r="http://schemas.openxmlformats.org/officeDocument/2006/relationships">
  <dimension ref="A1:K19"/>
  <sheetViews>
    <sheetView workbookViewId="0" topLeftCell="A5">
      <pane xSplit="1" ySplit="2" topLeftCell="B13" activePane="bottomRight" state="frozen"/>
      <selection pane="topLeft" activeCell="A5" sqref="A5"/>
      <selection pane="topRight" activeCell="B5" sqref="B5"/>
      <selection pane="bottomLeft" activeCell="A7" sqref="A7"/>
      <selection pane="bottomRight" activeCell="B8" sqref="B8"/>
    </sheetView>
  </sheetViews>
  <sheetFormatPr defaultColWidth="9.00390625" defaultRowHeight="16.5"/>
  <cols>
    <col min="1" max="1" width="20.50390625" style="0" customWidth="1"/>
    <col min="2" max="2" width="13.75390625" style="0" customWidth="1"/>
    <col min="3" max="3" width="11.125" style="0" customWidth="1"/>
    <col min="4" max="4" width="14.75390625" style="0" customWidth="1"/>
    <col min="5" max="5" width="16.875" style="0" customWidth="1"/>
    <col min="6" max="6" width="15.875" style="0" customWidth="1"/>
    <col min="7" max="7" width="12.50390625" style="0" customWidth="1"/>
    <col min="8" max="8" width="7.125" style="0" customWidth="1"/>
    <col min="9" max="9" width="7.875" style="0" customWidth="1"/>
    <col min="10" max="10" width="13.875" style="0" customWidth="1"/>
  </cols>
  <sheetData>
    <row r="1" spans="1:11" ht="25.5">
      <c r="A1" s="50"/>
      <c r="B1" s="50"/>
      <c r="C1" s="50"/>
      <c r="D1" s="50"/>
      <c r="E1" s="51" t="s">
        <v>144</v>
      </c>
      <c r="F1" s="52" t="s">
        <v>145</v>
      </c>
      <c r="G1" s="50"/>
      <c r="H1" s="50"/>
      <c r="I1" s="50"/>
      <c r="J1" s="50"/>
      <c r="K1" s="53"/>
    </row>
    <row r="2" spans="1:11" ht="25.5">
      <c r="A2" s="50"/>
      <c r="B2" s="50"/>
      <c r="C2" s="50"/>
      <c r="D2" s="50"/>
      <c r="E2" s="51" t="s">
        <v>146</v>
      </c>
      <c r="F2" s="52" t="s">
        <v>147</v>
      </c>
      <c r="G2" s="50"/>
      <c r="H2" s="50"/>
      <c r="I2" s="50"/>
      <c r="J2" s="50"/>
      <c r="K2" s="53"/>
    </row>
    <row r="3" spans="1:11" ht="16.5">
      <c r="A3" s="54"/>
      <c r="B3" s="54"/>
      <c r="C3" s="54"/>
      <c r="D3" s="54"/>
      <c r="E3" s="8" t="s">
        <v>148</v>
      </c>
      <c r="F3" s="55" t="s">
        <v>149</v>
      </c>
      <c r="G3" s="54"/>
      <c r="H3" s="54"/>
      <c r="I3" s="54"/>
      <c r="J3" s="54"/>
      <c r="K3" s="53"/>
    </row>
    <row r="4" spans="1:10" ht="16.5">
      <c r="A4" s="6"/>
      <c r="B4" s="7"/>
      <c r="F4" s="7"/>
      <c r="J4" s="56" t="s">
        <v>150</v>
      </c>
    </row>
    <row r="5" spans="1:10" ht="16.5">
      <c r="A5" s="217" t="s">
        <v>151</v>
      </c>
      <c r="B5" s="215" t="s">
        <v>152</v>
      </c>
      <c r="C5" s="219"/>
      <c r="D5" s="216"/>
      <c r="E5" s="217" t="s">
        <v>153</v>
      </c>
      <c r="F5" s="220" t="s">
        <v>154</v>
      </c>
      <c r="G5" s="221"/>
      <c r="H5" s="215" t="s">
        <v>155</v>
      </c>
      <c r="I5" s="216"/>
      <c r="J5" s="217" t="s">
        <v>156</v>
      </c>
    </row>
    <row r="6" spans="1:10" ht="16.5">
      <c r="A6" s="218"/>
      <c r="B6" s="15" t="s">
        <v>157</v>
      </c>
      <c r="C6" s="16" t="s">
        <v>158</v>
      </c>
      <c r="D6" s="17" t="s">
        <v>159</v>
      </c>
      <c r="E6" s="218"/>
      <c r="F6" s="57" t="s">
        <v>160</v>
      </c>
      <c r="G6" s="48" t="s">
        <v>161</v>
      </c>
      <c r="H6" s="49" t="s">
        <v>162</v>
      </c>
      <c r="I6" s="49" t="s">
        <v>163</v>
      </c>
      <c r="J6" s="218"/>
    </row>
    <row r="7" spans="1:11" ht="16.5">
      <c r="A7" s="58" t="s">
        <v>164</v>
      </c>
      <c r="B7" s="59"/>
      <c r="C7" s="60"/>
      <c r="D7" s="61">
        <f aca="true" t="shared" si="0" ref="D7:D19">SUM(B7:C7)</f>
        <v>0</v>
      </c>
      <c r="E7" s="59">
        <v>0</v>
      </c>
      <c r="F7" s="61">
        <f aca="true" t="shared" si="1" ref="F7:F18">E7-D7</f>
        <v>0</v>
      </c>
      <c r="G7" s="62"/>
      <c r="H7" s="59"/>
      <c r="I7" s="59"/>
      <c r="J7" s="63"/>
      <c r="K7" s="19"/>
    </row>
    <row r="8" spans="1:11" ht="16.5">
      <c r="A8" s="64" t="s">
        <v>165</v>
      </c>
      <c r="B8" s="65">
        <v>7540000</v>
      </c>
      <c r="C8" s="66"/>
      <c r="D8" s="67">
        <f t="shared" si="0"/>
        <v>7540000</v>
      </c>
      <c r="E8" s="65">
        <v>7424762</v>
      </c>
      <c r="F8" s="67">
        <f t="shared" si="1"/>
        <v>-115238</v>
      </c>
      <c r="G8" s="68">
        <f aca="true" t="shared" si="2" ref="G8:G14">F8/D8*100</f>
        <v>-1.5283554376657824</v>
      </c>
      <c r="H8" s="69">
        <v>4</v>
      </c>
      <c r="I8" s="65">
        <v>4</v>
      </c>
      <c r="J8" s="70"/>
      <c r="K8" s="19"/>
    </row>
    <row r="9" spans="1:11" ht="16.5">
      <c r="A9" s="64" t="s">
        <v>166</v>
      </c>
      <c r="B9" s="65">
        <v>258618000</v>
      </c>
      <c r="C9" s="66"/>
      <c r="D9" s="67">
        <f t="shared" si="0"/>
        <v>258618000</v>
      </c>
      <c r="E9" s="65">
        <v>258219121</v>
      </c>
      <c r="F9" s="67">
        <f t="shared" si="1"/>
        <v>-398879</v>
      </c>
      <c r="G9" s="68">
        <f t="shared" si="2"/>
        <v>-0.15423481737543404</v>
      </c>
      <c r="H9" s="69">
        <v>344</v>
      </c>
      <c r="I9" s="65">
        <v>324</v>
      </c>
      <c r="J9" s="71"/>
      <c r="K9" s="19"/>
    </row>
    <row r="10" spans="1:11" ht="16.5">
      <c r="A10" s="64" t="s">
        <v>167</v>
      </c>
      <c r="B10" s="65">
        <v>81842000</v>
      </c>
      <c r="C10" s="66"/>
      <c r="D10" s="67">
        <f t="shared" si="0"/>
        <v>81842000</v>
      </c>
      <c r="E10" s="65">
        <v>75975055</v>
      </c>
      <c r="F10" s="67">
        <f t="shared" si="1"/>
        <v>-5866945</v>
      </c>
      <c r="G10" s="68">
        <f t="shared" si="2"/>
        <v>-7.168623689548154</v>
      </c>
      <c r="H10" s="69">
        <v>141</v>
      </c>
      <c r="I10" s="65">
        <v>160</v>
      </c>
      <c r="J10" s="71"/>
      <c r="K10" s="19"/>
    </row>
    <row r="11" spans="1:11" ht="16.5">
      <c r="A11" s="64" t="s">
        <v>168</v>
      </c>
      <c r="B11" s="65">
        <v>20725000</v>
      </c>
      <c r="C11" s="66"/>
      <c r="D11" s="67">
        <f t="shared" si="0"/>
        <v>20725000</v>
      </c>
      <c r="E11" s="65">
        <v>16724911</v>
      </c>
      <c r="F11" s="67">
        <f t="shared" si="1"/>
        <v>-4000089</v>
      </c>
      <c r="G11" s="68">
        <f t="shared" si="2"/>
        <v>-19.300791314837156</v>
      </c>
      <c r="H11" s="69">
        <v>44</v>
      </c>
      <c r="I11" s="65">
        <v>44</v>
      </c>
      <c r="J11" s="71"/>
      <c r="K11" s="19"/>
    </row>
    <row r="12" spans="1:11" ht="16.5">
      <c r="A12" s="64" t="s">
        <v>169</v>
      </c>
      <c r="B12" s="65">
        <v>87382000</v>
      </c>
      <c r="C12" s="66"/>
      <c r="D12" s="67">
        <f t="shared" si="0"/>
        <v>87382000</v>
      </c>
      <c r="E12" s="65">
        <v>86841826</v>
      </c>
      <c r="F12" s="67">
        <f t="shared" si="1"/>
        <v>-540174</v>
      </c>
      <c r="G12" s="68">
        <f t="shared" si="2"/>
        <v>-0.6181753679247443</v>
      </c>
      <c r="H12" s="65"/>
      <c r="I12" s="65"/>
      <c r="J12" s="71"/>
      <c r="K12" s="19"/>
    </row>
    <row r="13" spans="1:11" ht="16.5">
      <c r="A13" s="64" t="s">
        <v>170</v>
      </c>
      <c r="B13" s="65">
        <v>9000000</v>
      </c>
      <c r="C13" s="66"/>
      <c r="D13" s="67">
        <f t="shared" si="0"/>
        <v>9000000</v>
      </c>
      <c r="E13" s="65">
        <v>19120640</v>
      </c>
      <c r="F13" s="67">
        <f t="shared" si="1"/>
        <v>10120640</v>
      </c>
      <c r="G13" s="68">
        <f t="shared" si="2"/>
        <v>112.45155555555554</v>
      </c>
      <c r="H13" s="65"/>
      <c r="I13" s="65"/>
      <c r="J13" s="72"/>
      <c r="K13" s="19"/>
    </row>
    <row r="14" spans="1:11" ht="16.5">
      <c r="A14" s="64" t="s">
        <v>215</v>
      </c>
      <c r="B14" s="65">
        <v>29798000</v>
      </c>
      <c r="C14" s="66"/>
      <c r="D14" s="67">
        <f t="shared" si="0"/>
        <v>29798000</v>
      </c>
      <c r="E14" s="65">
        <v>25161364</v>
      </c>
      <c r="F14" s="67">
        <f t="shared" si="1"/>
        <v>-4636636</v>
      </c>
      <c r="G14" s="68">
        <f t="shared" si="2"/>
        <v>-15.560225518491174</v>
      </c>
      <c r="H14" s="65"/>
      <c r="I14" s="65"/>
      <c r="J14" s="71"/>
      <c r="K14" s="19"/>
    </row>
    <row r="15" spans="1:11" ht="16.5">
      <c r="A15" s="64" t="s">
        <v>171</v>
      </c>
      <c r="B15" s="65"/>
      <c r="C15" s="66"/>
      <c r="D15" s="67">
        <f t="shared" si="0"/>
        <v>0</v>
      </c>
      <c r="E15" s="69">
        <v>1624550</v>
      </c>
      <c r="F15" s="67">
        <f t="shared" si="1"/>
        <v>1624550</v>
      </c>
      <c r="G15" s="68"/>
      <c r="H15" s="65"/>
      <c r="I15" s="65"/>
      <c r="J15" s="71"/>
      <c r="K15" s="19"/>
    </row>
    <row r="16" spans="1:11" ht="16.5">
      <c r="A16" s="64" t="s">
        <v>172</v>
      </c>
      <c r="B16" s="65">
        <v>26586000</v>
      </c>
      <c r="C16" s="66"/>
      <c r="D16" s="67">
        <f t="shared" si="0"/>
        <v>26586000</v>
      </c>
      <c r="E16" s="69">
        <v>26141272</v>
      </c>
      <c r="F16" s="67">
        <f t="shared" si="1"/>
        <v>-444728</v>
      </c>
      <c r="G16" s="68">
        <f>F16/D16*100</f>
        <v>-1.6727901903257354</v>
      </c>
      <c r="H16" s="65"/>
      <c r="I16" s="65"/>
      <c r="J16" s="71"/>
      <c r="K16" s="19"/>
    </row>
    <row r="17" spans="1:11" ht="16.5">
      <c r="A17" s="64" t="s">
        <v>173</v>
      </c>
      <c r="B17" s="65">
        <v>36246000</v>
      </c>
      <c r="C17" s="66"/>
      <c r="D17" s="67">
        <f t="shared" si="0"/>
        <v>36246000</v>
      </c>
      <c r="E17" s="69">
        <v>29875173</v>
      </c>
      <c r="F17" s="67">
        <f t="shared" si="1"/>
        <v>-6370827</v>
      </c>
      <c r="G17" s="68">
        <f>F17/D17*100</f>
        <v>-17.576634663135245</v>
      </c>
      <c r="H17" s="65"/>
      <c r="I17" s="65"/>
      <c r="J17" s="71"/>
      <c r="K17" s="19"/>
    </row>
    <row r="18" spans="1:11" ht="16.5">
      <c r="A18" s="64" t="s">
        <v>174</v>
      </c>
      <c r="B18" s="65"/>
      <c r="C18" s="66"/>
      <c r="D18" s="67">
        <f t="shared" si="0"/>
        <v>0</v>
      </c>
      <c r="E18" s="69"/>
      <c r="F18" s="67">
        <f t="shared" si="1"/>
        <v>0</v>
      </c>
      <c r="G18" s="68"/>
      <c r="H18" s="65"/>
      <c r="I18" s="65"/>
      <c r="J18" s="71"/>
      <c r="K18" s="19"/>
    </row>
    <row r="19" spans="1:11" ht="16.5">
      <c r="A19" s="73" t="s">
        <v>175</v>
      </c>
      <c r="B19" s="74">
        <f>SUM(B8:B18)</f>
        <v>557737000</v>
      </c>
      <c r="C19" s="74">
        <f>SUM(C8:C18)</f>
        <v>0</v>
      </c>
      <c r="D19" s="75">
        <f t="shared" si="0"/>
        <v>557737000</v>
      </c>
      <c r="E19" s="75">
        <f>SUM(E7:E18)</f>
        <v>547108674</v>
      </c>
      <c r="F19" s="75">
        <f>SUM(F7:F18)</f>
        <v>-10628326</v>
      </c>
      <c r="G19" s="76">
        <f>F19/D19*100</f>
        <v>-1.9056160878693722</v>
      </c>
      <c r="H19" s="74">
        <f>SUM(H8:H11)</f>
        <v>533</v>
      </c>
      <c r="I19" s="74">
        <f>SUM(I8:I11)</f>
        <v>532</v>
      </c>
      <c r="J19" s="77"/>
      <c r="K19" s="19"/>
    </row>
  </sheetData>
  <mergeCells count="6">
    <mergeCell ref="H5:I5"/>
    <mergeCell ref="J5:J6"/>
    <mergeCell ref="A5:A6"/>
    <mergeCell ref="B5:D5"/>
    <mergeCell ref="E5:E6"/>
    <mergeCell ref="F5:G5"/>
  </mergeCells>
  <printOptions/>
  <pageMargins left="0.75" right="0.75" top="1" bottom="1" header="0.5" footer="0.5"/>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codeName="Sheet12"/>
  <dimension ref="A1:J21"/>
  <sheetViews>
    <sheetView zoomScale="75" zoomScaleNormal="75" workbookViewId="0" topLeftCell="A1">
      <selection activeCell="F21" sqref="F21:G21"/>
    </sheetView>
  </sheetViews>
  <sheetFormatPr defaultColWidth="9.00390625" defaultRowHeight="16.5"/>
  <cols>
    <col min="1" max="1" width="9.25390625" style="0" customWidth="1"/>
    <col min="2" max="2" width="9.75390625" style="0" bestFit="1" customWidth="1"/>
    <col min="3" max="3" width="7.875" style="0" customWidth="1"/>
    <col min="4" max="4" width="8.875" style="0" customWidth="1"/>
    <col min="5" max="5" width="9.375" style="0" customWidth="1"/>
    <col min="6" max="6" width="12.125" style="0" customWidth="1"/>
    <col min="7" max="7" width="8.50390625" style="0" customWidth="1"/>
    <col min="8" max="8" width="4.875" style="0" customWidth="1"/>
    <col min="9" max="9" width="5.00390625" style="0" customWidth="1"/>
    <col min="10" max="10" width="14.00390625" style="0" customWidth="1"/>
  </cols>
  <sheetData>
    <row r="1" spans="1:10" s="78" customFormat="1" ht="25.5">
      <c r="A1" s="222" t="s">
        <v>176</v>
      </c>
      <c r="B1" s="222"/>
      <c r="C1" s="222"/>
      <c r="D1" s="222"/>
      <c r="E1" s="222"/>
      <c r="F1" s="222"/>
      <c r="G1" s="222"/>
      <c r="H1" s="222"/>
      <c r="I1" s="222"/>
      <c r="J1" s="222"/>
    </row>
    <row r="2" spans="1:10" s="78" customFormat="1" ht="25.5">
      <c r="A2" s="222" t="s">
        <v>177</v>
      </c>
      <c r="B2" s="222"/>
      <c r="C2" s="222"/>
      <c r="D2" s="222"/>
      <c r="E2" s="222"/>
      <c r="F2" s="222"/>
      <c r="G2" s="222"/>
      <c r="H2" s="222"/>
      <c r="I2" s="222"/>
      <c r="J2" s="222"/>
    </row>
    <row r="3" spans="1:10" ht="16.5">
      <c r="A3" s="223" t="s">
        <v>178</v>
      </c>
      <c r="B3" s="223"/>
      <c r="C3" s="223"/>
      <c r="D3" s="223"/>
      <c r="E3" s="223"/>
      <c r="F3" s="223"/>
      <c r="G3" s="223"/>
      <c r="H3" s="223"/>
      <c r="I3" s="223"/>
      <c r="J3" s="223"/>
    </row>
    <row r="4" spans="3:10" ht="15" customHeight="1">
      <c r="C4" s="228" t="s">
        <v>179</v>
      </c>
      <c r="D4" s="228"/>
      <c r="E4" s="228"/>
      <c r="F4" s="228"/>
      <c r="G4" s="228"/>
      <c r="I4" s="18"/>
      <c r="J4" s="56" t="s">
        <v>224</v>
      </c>
    </row>
    <row r="5" spans="1:10" ht="28.5" customHeight="1">
      <c r="A5" s="229" t="s">
        <v>180</v>
      </c>
      <c r="B5" s="224" t="s">
        <v>181</v>
      </c>
      <c r="C5" s="202"/>
      <c r="D5" s="203"/>
      <c r="E5" s="226" t="s">
        <v>182</v>
      </c>
      <c r="F5" s="204" t="s">
        <v>183</v>
      </c>
      <c r="G5" s="205"/>
      <c r="H5" s="224" t="s">
        <v>184</v>
      </c>
      <c r="I5" s="225"/>
      <c r="J5" s="226" t="s">
        <v>185</v>
      </c>
    </row>
    <row r="6" spans="1:10" ht="38.25" customHeight="1">
      <c r="A6" s="230"/>
      <c r="B6" s="79" t="s">
        <v>186</v>
      </c>
      <c r="C6" s="80" t="s">
        <v>187</v>
      </c>
      <c r="D6" s="81" t="s">
        <v>188</v>
      </c>
      <c r="E6" s="227"/>
      <c r="F6" s="82" t="s">
        <v>189</v>
      </c>
      <c r="G6" s="82" t="s">
        <v>190</v>
      </c>
      <c r="H6" s="83" t="s">
        <v>191</v>
      </c>
      <c r="I6" s="83" t="s">
        <v>192</v>
      </c>
      <c r="J6" s="227"/>
    </row>
    <row r="7" spans="1:10" ht="39.75" customHeight="1">
      <c r="A7" s="84" t="s">
        <v>193</v>
      </c>
      <c r="B7" s="85">
        <v>1200000</v>
      </c>
      <c r="C7" s="86"/>
      <c r="D7" s="85">
        <v>1200000</v>
      </c>
      <c r="E7" s="85">
        <v>1190000</v>
      </c>
      <c r="F7" s="199">
        <f>+E7-D7</f>
        <v>-10000</v>
      </c>
      <c r="G7" s="200">
        <f>F7/D7</f>
        <v>-0.008333333333333333</v>
      </c>
      <c r="H7" s="86">
        <v>1</v>
      </c>
      <c r="I7" s="86">
        <v>1</v>
      </c>
      <c r="J7" s="96" t="s">
        <v>194</v>
      </c>
    </row>
    <row r="8" spans="1:10" ht="39.75" customHeight="1">
      <c r="A8" s="88"/>
      <c r="B8" s="20"/>
      <c r="C8" s="21"/>
      <c r="D8" s="21"/>
      <c r="E8" s="21"/>
      <c r="F8" s="21"/>
      <c r="G8" s="21"/>
      <c r="H8" s="21"/>
      <c r="I8" s="21"/>
      <c r="J8" s="97"/>
    </row>
    <row r="9" spans="1:10" ht="39.75" customHeight="1">
      <c r="A9" s="88"/>
      <c r="B9" s="20"/>
      <c r="C9" s="21"/>
      <c r="D9" s="21"/>
      <c r="E9" s="21"/>
      <c r="F9" s="21"/>
      <c r="G9" s="21"/>
      <c r="H9" s="21"/>
      <c r="I9" s="21"/>
      <c r="J9" s="87"/>
    </row>
    <row r="10" spans="1:10" ht="39.75" customHeight="1">
      <c r="A10" s="88"/>
      <c r="B10" s="20"/>
      <c r="C10" s="21"/>
      <c r="D10" s="21"/>
      <c r="E10" s="21"/>
      <c r="F10" s="21"/>
      <c r="G10" s="21"/>
      <c r="H10" s="21"/>
      <c r="I10" s="21"/>
      <c r="J10" s="98"/>
    </row>
    <row r="11" spans="1:10" ht="39.75" customHeight="1">
      <c r="A11" s="88"/>
      <c r="B11" s="20"/>
      <c r="C11" s="21"/>
      <c r="D11" s="21"/>
      <c r="E11" s="21"/>
      <c r="F11" s="21"/>
      <c r="G11" s="21"/>
      <c r="H11" s="21"/>
      <c r="I11" s="21"/>
      <c r="J11" s="89"/>
    </row>
    <row r="12" spans="1:10" ht="39.75" customHeight="1">
      <c r="A12" s="88"/>
      <c r="B12" s="20"/>
      <c r="C12" s="21"/>
      <c r="D12" s="21"/>
      <c r="E12" s="21"/>
      <c r="F12" s="21"/>
      <c r="G12" s="21"/>
      <c r="H12" s="21"/>
      <c r="I12" s="21"/>
      <c r="J12" s="89"/>
    </row>
    <row r="13" spans="1:10" ht="39.75" customHeight="1">
      <c r="A13" s="88"/>
      <c r="B13" s="20"/>
      <c r="C13" s="21"/>
      <c r="D13" s="21"/>
      <c r="E13" s="21"/>
      <c r="F13" s="21"/>
      <c r="G13" s="21"/>
      <c r="H13" s="21"/>
      <c r="I13" s="21"/>
      <c r="J13" s="89"/>
    </row>
    <row r="14" spans="1:10" ht="39.75" customHeight="1">
      <c r="A14" s="88"/>
      <c r="B14" s="20"/>
      <c r="C14" s="21"/>
      <c r="D14" s="21"/>
      <c r="E14" s="21"/>
      <c r="F14" s="21"/>
      <c r="G14" s="21"/>
      <c r="H14" s="21"/>
      <c r="I14" s="21"/>
      <c r="J14" s="89"/>
    </row>
    <row r="15" spans="1:10" ht="39.75" customHeight="1">
      <c r="A15" s="88"/>
      <c r="B15" s="21"/>
      <c r="C15" s="21"/>
      <c r="D15" s="21"/>
      <c r="E15" s="21"/>
      <c r="F15" s="21"/>
      <c r="G15" s="21"/>
      <c r="H15" s="21"/>
      <c r="I15" s="21"/>
      <c r="J15" s="89"/>
    </row>
    <row r="16" spans="1:10" ht="39.75" customHeight="1">
      <c r="A16" s="88"/>
      <c r="B16" s="21"/>
      <c r="C16" s="21"/>
      <c r="D16" s="21"/>
      <c r="E16" s="21"/>
      <c r="F16" s="21"/>
      <c r="G16" s="21"/>
      <c r="H16" s="21"/>
      <c r="I16" s="21"/>
      <c r="J16" s="89"/>
    </row>
    <row r="17" spans="1:10" ht="39.75" customHeight="1">
      <c r="A17" s="88"/>
      <c r="B17" s="21"/>
      <c r="C17" s="21"/>
      <c r="D17" s="21"/>
      <c r="E17" s="21"/>
      <c r="F17" s="21"/>
      <c r="G17" s="21"/>
      <c r="H17" s="21"/>
      <c r="I17" s="21"/>
      <c r="J17" s="89"/>
    </row>
    <row r="18" spans="1:10" ht="39.75" customHeight="1">
      <c r="A18" s="88"/>
      <c r="B18" s="21"/>
      <c r="C18" s="21"/>
      <c r="D18" s="21"/>
      <c r="E18" s="21"/>
      <c r="F18" s="21"/>
      <c r="G18" s="21"/>
      <c r="H18" s="21"/>
      <c r="I18" s="21"/>
      <c r="J18" s="89"/>
    </row>
    <row r="19" spans="1:10" ht="39.75" customHeight="1">
      <c r="A19" s="88"/>
      <c r="B19" s="21"/>
      <c r="C19" s="21"/>
      <c r="D19" s="21"/>
      <c r="E19" s="21"/>
      <c r="F19" s="21"/>
      <c r="G19" s="21"/>
      <c r="H19" s="21"/>
      <c r="I19" s="21"/>
      <c r="J19" s="89"/>
    </row>
    <row r="20" spans="1:10" ht="39.75" customHeight="1">
      <c r="A20" s="88"/>
      <c r="B20" s="21"/>
      <c r="C20" s="21"/>
      <c r="D20" s="21"/>
      <c r="E20" s="21"/>
      <c r="F20" s="21"/>
      <c r="G20" s="21"/>
      <c r="H20" s="21"/>
      <c r="I20" s="21"/>
      <c r="J20" s="89"/>
    </row>
    <row r="21" spans="1:10" ht="39.75" customHeight="1">
      <c r="A21" s="90" t="s">
        <v>195</v>
      </c>
      <c r="B21" s="91">
        <f>SUM(B7:B20)</f>
        <v>1200000</v>
      </c>
      <c r="C21" s="91">
        <f>SUM(C7:C20)</f>
        <v>0</v>
      </c>
      <c r="D21" s="91">
        <f>SUM(D7:D20)</f>
        <v>1200000</v>
      </c>
      <c r="E21" s="91">
        <f>SUM(E7:E20)</f>
        <v>1190000</v>
      </c>
      <c r="F21" s="201">
        <f>SUM(F7:F20)</f>
        <v>-10000</v>
      </c>
      <c r="G21" s="200">
        <f>F21/D21</f>
        <v>-0.008333333333333333</v>
      </c>
      <c r="H21" s="91">
        <f>SUM(H7:H20)</f>
        <v>1</v>
      </c>
      <c r="I21" s="91">
        <f>SUM(I7:I20)</f>
        <v>1</v>
      </c>
      <c r="J21" s="92"/>
    </row>
  </sheetData>
  <mergeCells count="10">
    <mergeCell ref="A1:J1"/>
    <mergeCell ref="A2:J2"/>
    <mergeCell ref="A3:J3"/>
    <mergeCell ref="H5:I5"/>
    <mergeCell ref="J5:J6"/>
    <mergeCell ref="C4:G4"/>
    <mergeCell ref="A5:A6"/>
    <mergeCell ref="B5:D5"/>
    <mergeCell ref="E5:E6"/>
    <mergeCell ref="F5:G5"/>
  </mergeCells>
  <printOptions horizontalCentered="1"/>
  <pageMargins left="0.3937007874015748" right="0.3937007874015748"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9"/>
  <dimension ref="A1:K17"/>
  <sheetViews>
    <sheetView tabSelected="1" view="pageBreakPreview" zoomScale="75" zoomScaleNormal="50" zoomScaleSheetLayoutView="75" workbookViewId="0" topLeftCell="A1">
      <selection activeCell="I8" sqref="I8"/>
    </sheetView>
  </sheetViews>
  <sheetFormatPr defaultColWidth="9.00390625" defaultRowHeight="16.5"/>
  <cols>
    <col min="1" max="1" width="22.75390625" style="7" customWidth="1"/>
    <col min="2" max="2" width="12.50390625" style="7" customWidth="1"/>
    <col min="3" max="3" width="14.125" style="7" customWidth="1"/>
    <col min="4" max="4" width="10.25390625" style="7" customWidth="1"/>
    <col min="5" max="5" width="10.625" style="7" customWidth="1"/>
    <col min="6" max="7" width="12.75390625" style="7" customWidth="1"/>
    <col min="8" max="8" width="9.875" style="7" customWidth="1"/>
    <col min="9" max="9" width="33.25390625" style="7" customWidth="1"/>
    <col min="10" max="10" width="28.125" style="7" hidden="1" customWidth="1"/>
    <col min="11" max="11" width="7.25390625" style="7" customWidth="1"/>
    <col min="12" max="16384" width="8.75390625" style="7" customWidth="1"/>
  </cols>
  <sheetData>
    <row r="1" spans="1:10" ht="37.5" customHeight="1">
      <c r="A1" s="231" t="s">
        <v>176</v>
      </c>
      <c r="B1" s="231"/>
      <c r="C1" s="231"/>
      <c r="D1" s="231"/>
      <c r="E1" s="231"/>
      <c r="F1" s="231"/>
      <c r="G1" s="231"/>
      <c r="H1" s="231"/>
      <c r="I1" s="231"/>
      <c r="J1" s="231"/>
    </row>
    <row r="2" spans="1:10" ht="38.25" customHeight="1">
      <c r="A2" s="231" t="s">
        <v>200</v>
      </c>
      <c r="B2" s="231"/>
      <c r="C2" s="231"/>
      <c r="D2" s="231"/>
      <c r="E2" s="231"/>
      <c r="F2" s="231"/>
      <c r="G2" s="231"/>
      <c r="H2" s="231"/>
      <c r="I2" s="231"/>
      <c r="J2" s="231"/>
    </row>
    <row r="3" spans="1:10" ht="24.75" customHeight="1">
      <c r="A3" s="232" t="s">
        <v>201</v>
      </c>
      <c r="B3" s="232"/>
      <c r="C3" s="232"/>
      <c r="D3" s="232"/>
      <c r="E3" s="232"/>
      <c r="F3" s="232"/>
      <c r="G3" s="232"/>
      <c r="H3" s="232"/>
      <c r="I3" s="232"/>
      <c r="J3" s="232"/>
    </row>
    <row r="4" spans="9:11" ht="19.5" customHeight="1" thickBot="1">
      <c r="I4" s="93" t="s">
        <v>202</v>
      </c>
      <c r="K4" s="8"/>
    </row>
    <row r="5" spans="1:9" ht="46.5" customHeight="1">
      <c r="A5" s="235" t="s">
        <v>203</v>
      </c>
      <c r="B5" s="213" t="s">
        <v>204</v>
      </c>
      <c r="C5" s="213" t="s">
        <v>205</v>
      </c>
      <c r="D5" s="214" t="s">
        <v>206</v>
      </c>
      <c r="E5" s="214"/>
      <c r="F5" s="214"/>
      <c r="G5" s="214" t="s">
        <v>207</v>
      </c>
      <c r="H5" s="239" t="s">
        <v>208</v>
      </c>
      <c r="I5" s="233" t="s">
        <v>209</v>
      </c>
    </row>
    <row r="6" spans="1:9" ht="45" customHeight="1">
      <c r="A6" s="236"/>
      <c r="B6" s="237"/>
      <c r="C6" s="237"/>
      <c r="D6" s="4" t="s">
        <v>210</v>
      </c>
      <c r="E6" s="4" t="s">
        <v>211</v>
      </c>
      <c r="F6" s="5" t="s">
        <v>212</v>
      </c>
      <c r="G6" s="238"/>
      <c r="H6" s="240"/>
      <c r="I6" s="234"/>
    </row>
    <row r="7" spans="1:9" ht="86.25" customHeight="1" thickBot="1">
      <c r="A7" s="106" t="s">
        <v>196</v>
      </c>
      <c r="B7" s="99">
        <v>300000</v>
      </c>
      <c r="C7" s="99">
        <v>300000</v>
      </c>
      <c r="D7" s="99">
        <v>0</v>
      </c>
      <c r="E7" s="99">
        <v>300000</v>
      </c>
      <c r="F7" s="99">
        <v>300000</v>
      </c>
      <c r="G7" s="99">
        <v>300000</v>
      </c>
      <c r="H7" s="100">
        <v>1</v>
      </c>
      <c r="I7" s="197" t="s">
        <v>197</v>
      </c>
    </row>
    <row r="8" spans="1:9" ht="112.5" customHeight="1" thickBot="1">
      <c r="A8" s="107" t="s">
        <v>198</v>
      </c>
      <c r="B8" s="99">
        <v>1768330</v>
      </c>
      <c r="C8" s="99">
        <v>1617972</v>
      </c>
      <c r="D8" s="99">
        <v>14450</v>
      </c>
      <c r="E8" s="99">
        <v>64987</v>
      </c>
      <c r="F8" s="99">
        <v>79437</v>
      </c>
      <c r="G8" s="99">
        <v>74451</v>
      </c>
      <c r="H8" s="100">
        <v>0.9372</v>
      </c>
      <c r="I8" s="102" t="s">
        <v>199</v>
      </c>
    </row>
    <row r="9" spans="1:9" ht="79.5" customHeight="1">
      <c r="A9" s="103"/>
      <c r="B9" s="104"/>
      <c r="C9" s="99"/>
      <c r="D9" s="99"/>
      <c r="E9" s="99"/>
      <c r="F9" s="99"/>
      <c r="G9" s="99"/>
      <c r="H9" s="105"/>
      <c r="I9" s="47"/>
    </row>
    <row r="10" spans="1:9" ht="79.5" customHeight="1" thickBot="1">
      <c r="A10" s="101"/>
      <c r="B10" s="99"/>
      <c r="C10" s="99"/>
      <c r="D10" s="99"/>
      <c r="E10" s="99"/>
      <c r="F10" s="99"/>
      <c r="G10" s="99"/>
      <c r="H10" s="100"/>
      <c r="I10" s="47"/>
    </row>
    <row r="11" spans="1:9" s="3" customFormat="1" ht="79.5" customHeight="1">
      <c r="A11" s="36"/>
      <c r="B11" s="29"/>
      <c r="C11" s="26"/>
      <c r="D11" s="27"/>
      <c r="E11" s="27"/>
      <c r="F11" s="26"/>
      <c r="G11" s="27"/>
      <c r="H11" s="28"/>
      <c r="I11" s="23"/>
    </row>
    <row r="12" spans="1:9" s="3" customFormat="1" ht="79.5" customHeight="1">
      <c r="A12" s="24"/>
      <c r="B12" s="30"/>
      <c r="C12" s="30"/>
      <c r="D12" s="31"/>
      <c r="E12" s="32"/>
      <c r="F12" s="33"/>
      <c r="G12" s="33"/>
      <c r="H12" s="33"/>
      <c r="I12" s="23"/>
    </row>
    <row r="13" spans="1:9" s="3" customFormat="1" ht="79.5" customHeight="1">
      <c r="A13" s="38"/>
      <c r="B13" s="31"/>
      <c r="C13" s="31"/>
      <c r="D13" s="31"/>
      <c r="E13" s="31"/>
      <c r="F13" s="31"/>
      <c r="G13" s="31"/>
      <c r="H13" s="34"/>
      <c r="I13" s="23"/>
    </row>
    <row r="14" spans="1:9" s="3" customFormat="1" ht="79.5" customHeight="1">
      <c r="A14" s="38"/>
      <c r="B14" s="35"/>
      <c r="C14" s="35"/>
      <c r="D14" s="35"/>
      <c r="E14" s="35"/>
      <c r="F14" s="35"/>
      <c r="G14" s="32"/>
      <c r="H14" s="34"/>
      <c r="I14" s="23"/>
    </row>
    <row r="15" spans="1:9" ht="79.5" customHeight="1">
      <c r="A15" s="37"/>
      <c r="B15" s="32"/>
      <c r="C15" s="32"/>
      <c r="D15" s="32"/>
      <c r="E15" s="32"/>
      <c r="F15" s="32"/>
      <c r="G15" s="32"/>
      <c r="H15" s="34"/>
      <c r="I15" s="25"/>
    </row>
    <row r="16" spans="1:9" ht="79.5" customHeight="1">
      <c r="A16" s="37"/>
      <c r="B16" s="32"/>
      <c r="C16" s="32"/>
      <c r="D16" s="32"/>
      <c r="E16" s="32"/>
      <c r="F16" s="32"/>
      <c r="G16" s="32"/>
      <c r="H16" s="34"/>
      <c r="I16" s="25"/>
    </row>
    <row r="17" spans="1:9" ht="79.5" customHeight="1" thickBot="1">
      <c r="A17" s="39" t="s">
        <v>212</v>
      </c>
      <c r="B17" s="40">
        <f aca="true" t="shared" si="0" ref="B17:G17">SUM(B11:B15)</f>
        <v>0</v>
      </c>
      <c r="C17" s="40">
        <f t="shared" si="0"/>
        <v>0</v>
      </c>
      <c r="D17" s="40">
        <f t="shared" si="0"/>
        <v>0</v>
      </c>
      <c r="E17" s="40">
        <f t="shared" si="0"/>
        <v>0</v>
      </c>
      <c r="F17" s="40">
        <f t="shared" si="0"/>
        <v>0</v>
      </c>
      <c r="G17" s="40">
        <f t="shared" si="0"/>
        <v>0</v>
      </c>
      <c r="H17" s="41"/>
      <c r="I17" s="42"/>
    </row>
  </sheetData>
  <mergeCells count="10">
    <mergeCell ref="A1:J1"/>
    <mergeCell ref="A2:J2"/>
    <mergeCell ref="A3:J3"/>
    <mergeCell ref="I5:I6"/>
    <mergeCell ref="A5:A6"/>
    <mergeCell ref="D5:F5"/>
    <mergeCell ref="B5:B6"/>
    <mergeCell ref="C5:C6"/>
    <mergeCell ref="G5:G6"/>
    <mergeCell ref="H5:H6"/>
  </mergeCells>
  <printOptions horizontalCentered="1"/>
  <pageMargins left="0.3937007874015748" right="0.5905511811023623" top="0.7874015748031497" bottom="0.7874015748031497" header="0.5118110236220472" footer="0.5905511811023623"/>
  <pageSetup horizontalDpi="300" verticalDpi="300" orientation="portrait" paperSize="9" scale="61" r:id="rId1"/>
  <headerFooter alignWithMargins="0">
    <oddFooter>&amp;C共&amp;"Times New Roman,標準"&amp;N&amp;"標楷體,標準"頁第&amp;"Times New Roman,標準"&amp;P&amp;"標楷體,標準"頁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ldtpg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P0017</dc:creator>
  <cp:keywords/>
  <dc:description/>
  <cp:lastModifiedBy>moi9054</cp:lastModifiedBy>
  <cp:lastPrinted>2007-02-03T07:39:36Z</cp:lastPrinted>
  <dcterms:created xsi:type="dcterms:W3CDTF">1999-12-30T07:12:42Z</dcterms:created>
  <dcterms:modified xsi:type="dcterms:W3CDTF">2007-10-11T10:47:19Z</dcterms:modified>
  <cp:category/>
  <cp:version/>
  <cp:contentType/>
  <cp:contentStatus/>
</cp:coreProperties>
</file>