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D:\moi5822資料夾\筱庭-承辦中\5.立法院宣導及補助季報\108年起-通案決議揭露計畫型補助款【每年4月底前】\11202-111年度\"/>
    </mc:Choice>
  </mc:AlternateContent>
  <xr:revisionPtr revIDLastSave="0" documentId="13_ncr:1_{EDA690D2-2581-4C34-9419-BF357B8DCDF2}" xr6:coauthVersionLast="36" xr6:coauthVersionMax="36" xr10:uidLastSave="{00000000-0000-0000-0000-000000000000}"/>
  <bookViews>
    <workbookView xWindow="32772" yWindow="96" windowWidth="23040" windowHeight="7956" tabRatio="760" xr2:uid="{00000000-000D-0000-FFFF-FFFF00000000}"/>
  </bookViews>
  <sheets>
    <sheet name="主管總表" sheetId="17" r:id="rId1"/>
    <sheet name="空白表" sheetId="5" state="hidden" r:id="rId2"/>
    <sheet name="內政" sheetId="25" r:id="rId3"/>
    <sheet name="營建" sheetId="34" r:id="rId4"/>
    <sheet name="警政" sheetId="35" r:id="rId5"/>
    <sheet name="消防" sheetId="36" r:id="rId6"/>
    <sheet name="役政 " sheetId="37" r:id="rId7"/>
    <sheet name="移民" sheetId="38" r:id="rId8"/>
    <sheet name="營建建設基金" sheetId="39" r:id="rId9"/>
    <sheet name="新住民發展基金" sheetId="40" r:id="rId10"/>
    <sheet name="研發及產業訓儲替代役基金" sheetId="41" r:id="rId11"/>
    <sheet name="國土永續發展基金" sheetId="42" r:id="rId12"/>
  </sheets>
  <definedNames>
    <definedName name="_xlnm._FilterDatabase" localSheetId="10" hidden="1">研發及產業訓儲替代役基金!$A$7:$C$7</definedName>
    <definedName name="_xlnm._FilterDatabase" localSheetId="8" hidden="1">營建建設基金!$A$5:$E$239</definedName>
    <definedName name="_xlnm.Print_Area" localSheetId="2">內政!$A$2:$D$102</definedName>
    <definedName name="_xlnm.Print_Area" localSheetId="0">主管總表!$A$1:$C$25</definedName>
    <definedName name="_xlnm.Print_Area" localSheetId="6">'役政 '!$A$2:$D$121</definedName>
    <definedName name="_xlnm.Print_Area" localSheetId="1">空白表!$A$2:$D$22</definedName>
    <definedName name="_xlnm.Print_Area" localSheetId="10">研發及產業訓儲替代役基金!$A$3:$C$34</definedName>
    <definedName name="_xlnm.Print_Area" localSheetId="5">消防!$A$2:$D$77</definedName>
    <definedName name="_xlnm.Print_Area" localSheetId="11">國土永續發展基金!$A$2:$C$56</definedName>
    <definedName name="_xlnm.Print_Area" localSheetId="7">移民!$A$2:$D$31</definedName>
    <definedName name="_xlnm.Print_Area" localSheetId="9">新住民發展基金!$A$2:$C$178</definedName>
    <definedName name="_xlnm.Print_Area" localSheetId="3">營建!$A$2:$D$109</definedName>
    <definedName name="_xlnm.Print_Area" localSheetId="8">營建建設基金!$A$2:$C$239</definedName>
    <definedName name="_xlnm.Print_Area" localSheetId="4">警政!$A$2:$D$27</definedName>
    <definedName name="_xlnm.Print_Titles" localSheetId="2">內政!$2:$5</definedName>
    <definedName name="_xlnm.Print_Titles" localSheetId="0">主管總表!$1:$6</definedName>
    <definedName name="_xlnm.Print_Titles" localSheetId="6">'役政 '!$2:$5</definedName>
    <definedName name="_xlnm.Print_Titles" localSheetId="1">空白表!$2:$5</definedName>
    <definedName name="_xlnm.Print_Titles" localSheetId="10">研發及產業訓儲替代役基金!$3:$6</definedName>
    <definedName name="_xlnm.Print_Titles" localSheetId="5">消防!$2:$5</definedName>
    <definedName name="_xlnm.Print_Titles" localSheetId="11">國土永續發展基金!$2:$5</definedName>
    <definedName name="_xlnm.Print_Titles" localSheetId="7">移民!$2:$5</definedName>
    <definedName name="_xlnm.Print_Titles" localSheetId="9">新住民發展基金!$2:$5</definedName>
    <definedName name="_xlnm.Print_Titles" localSheetId="3">營建!$2:$5</definedName>
    <definedName name="_xlnm.Print_Titles" localSheetId="8">營建建設基金!$2:$5</definedName>
    <definedName name="_xlnm.Print_Titles" localSheetId="4">警政!$2:$5</definedName>
    <definedName name="各年核定">#REF!</definedName>
  </definedNames>
  <calcPr calcId="191029"/>
</workbook>
</file>

<file path=xl/calcChain.xml><?xml version="1.0" encoding="utf-8"?>
<calcChain xmlns="http://schemas.openxmlformats.org/spreadsheetml/2006/main">
  <c r="B19" i="17" l="1"/>
  <c r="B25" i="17"/>
  <c r="B23" i="17"/>
  <c r="B22" i="17"/>
  <c r="B20" i="17" l="1"/>
  <c r="C8" i="42" l="1"/>
  <c r="C7" i="42" s="1"/>
  <c r="C6" i="42" s="1"/>
  <c r="C22" i="42"/>
  <c r="C8" i="41"/>
  <c r="C7" i="41" s="1"/>
  <c r="C9" i="41"/>
  <c r="C20" i="41"/>
  <c r="C8" i="40"/>
  <c r="C7" i="40" s="1"/>
  <c r="C20" i="40"/>
  <c r="C48" i="40"/>
  <c r="C47" i="40" s="1"/>
  <c r="C75" i="40"/>
  <c r="C106" i="40"/>
  <c r="C105" i="40" s="1"/>
  <c r="C118" i="40"/>
  <c r="C149" i="40"/>
  <c r="C160" i="40"/>
  <c r="C9" i="39"/>
  <c r="C8" i="39" s="1"/>
  <c r="C16" i="39"/>
  <c r="C33" i="39"/>
  <c r="C36" i="39"/>
  <c r="C39" i="39"/>
  <c r="C38" i="39" s="1"/>
  <c r="C42" i="39"/>
  <c r="C41" i="39" s="1"/>
  <c r="C52" i="39"/>
  <c r="C58" i="39"/>
  <c r="C57" i="39" s="1"/>
  <c r="C68" i="39"/>
  <c r="C64" i="39" s="1"/>
  <c r="C84" i="39"/>
  <c r="C82" i="39" s="1"/>
  <c r="C86" i="39"/>
  <c r="C85" i="39" s="1"/>
  <c r="C90" i="39"/>
  <c r="C89" i="39" s="1"/>
  <c r="C93" i="39"/>
  <c r="C100" i="39"/>
  <c r="C117" i="39"/>
  <c r="C116" i="39" s="1"/>
  <c r="C124" i="39"/>
  <c r="C123" i="39" s="1"/>
  <c r="C127" i="39"/>
  <c r="C126" i="39" s="1"/>
  <c r="C130" i="39"/>
  <c r="C129" i="39" s="1"/>
  <c r="C133" i="39"/>
  <c r="C140" i="39"/>
  <c r="C156" i="39"/>
  <c r="C155" i="39" s="1"/>
  <c r="C160" i="39"/>
  <c r="C177" i="39"/>
  <c r="C185" i="39"/>
  <c r="C193" i="39"/>
  <c r="C184" i="39" s="1"/>
  <c r="C199" i="39"/>
  <c r="C201" i="39"/>
  <c r="C207" i="39"/>
  <c r="C206" i="39" s="1"/>
  <c r="C211" i="39"/>
  <c r="C223" i="39"/>
  <c r="C230" i="39"/>
  <c r="C148" i="40" l="1"/>
  <c r="C6" i="40" s="1"/>
  <c r="C132" i="39"/>
  <c r="C92" i="39"/>
  <c r="C63" i="39"/>
  <c r="C159" i="39"/>
  <c r="C198" i="39"/>
  <c r="C222" i="39"/>
  <c r="C32" i="39"/>
  <c r="C7" i="39" s="1"/>
  <c r="C158" i="39" l="1"/>
  <c r="C6" i="39" s="1"/>
  <c r="B14" i="17" l="1"/>
  <c r="B12" i="17"/>
  <c r="B10" i="17"/>
  <c r="B9" i="17"/>
  <c r="D15" i="38" l="1"/>
  <c r="D8" i="38"/>
  <c r="D7" i="38"/>
  <c r="D6" i="38"/>
  <c r="D119" i="37" l="1"/>
  <c r="D116" i="37"/>
  <c r="D107" i="37"/>
  <c r="D91" i="37"/>
  <c r="D43" i="37"/>
  <c r="D11" i="37"/>
  <c r="D8" i="37"/>
  <c r="D39" i="37" l="1"/>
  <c r="D7" i="37" s="1"/>
  <c r="D6" i="37" s="1"/>
  <c r="B13" i="17" s="1"/>
  <c r="D8" i="35"/>
  <c r="D7" i="35" s="1"/>
  <c r="D6" i="35" s="1"/>
  <c r="D14" i="35"/>
  <c r="D8" i="34" l="1"/>
  <c r="D7" i="34" s="1"/>
  <c r="D18" i="34"/>
  <c r="D52" i="34"/>
  <c r="D51" i="34" s="1"/>
  <c r="D58" i="34"/>
  <c r="D69" i="34"/>
  <c r="D68" i="34" s="1"/>
  <c r="D80" i="34"/>
  <c r="D98" i="34"/>
  <c r="D97" i="34" s="1"/>
  <c r="D101" i="34"/>
  <c r="D6" i="34" l="1"/>
  <c r="D101" i="25"/>
  <c r="D100" i="25"/>
  <c r="D74" i="25"/>
  <c r="D60" i="25"/>
  <c r="D59" i="25" s="1"/>
  <c r="D43" i="25"/>
  <c r="D36" i="25"/>
  <c r="D35" i="25"/>
  <c r="D15" i="25"/>
  <c r="D7" i="25" s="1"/>
  <c r="D6" i="25" s="1"/>
  <c r="D8" i="25"/>
  <c r="B8" i="17" l="1"/>
  <c r="B7" i="17" l="1"/>
</calcChain>
</file>

<file path=xl/sharedStrings.xml><?xml version="1.0" encoding="utf-8"?>
<sst xmlns="http://schemas.openxmlformats.org/spreadsheetml/2006/main" count="1982" uniqueCount="519">
  <si>
    <t>單位：新臺幣元</t>
    <phoneticPr fontId="4" type="noConversion"/>
  </si>
  <si>
    <t>(一)直轄市政府</t>
    <phoneticPr fontId="4" type="noConversion"/>
  </si>
  <si>
    <t>(二)臺灣省各縣市政府</t>
    <phoneticPr fontId="4" type="noConversion"/>
  </si>
  <si>
    <t>(三)福建省各縣政府</t>
    <phoneticPr fontId="4" type="noConversion"/>
  </si>
  <si>
    <t>一、OO業務</t>
    <phoneticPr fontId="4" type="noConversion"/>
  </si>
  <si>
    <t>OO業務</t>
    <phoneticPr fontId="4" type="noConversion"/>
  </si>
  <si>
    <t>欄寬20</t>
    <phoneticPr fontId="4" type="noConversion"/>
  </si>
  <si>
    <t>列高最少36</t>
    <phoneticPr fontId="4" type="noConversion"/>
  </si>
  <si>
    <t>列高21</t>
    <phoneticPr fontId="4" type="noConversion"/>
  </si>
  <si>
    <t>內政部</t>
  </si>
  <si>
    <t>營建署及所屬</t>
  </si>
  <si>
    <t>警政署及所屬</t>
  </si>
  <si>
    <t>中央警察大學</t>
  </si>
  <si>
    <t>消防署及所屬</t>
  </si>
  <si>
    <t>役政署</t>
  </si>
  <si>
    <t>移民署</t>
  </si>
  <si>
    <t>建築研究所</t>
  </si>
  <si>
    <t>空中勤務總隊</t>
  </si>
  <si>
    <t>補助計畫名稱</t>
    <phoneticPr fontId="15" type="noConversion"/>
  </si>
  <si>
    <t>對直轄市及縣市政府計畫型補助情形表</t>
    <phoneticPr fontId="4" type="noConversion"/>
  </si>
  <si>
    <t>補助金額</t>
    <phoneticPr fontId="4" type="noConversion"/>
  </si>
  <si>
    <t xml:space="preserve">工作計畫/業務計畫  </t>
    <phoneticPr fontId="4" type="noConversion"/>
  </si>
  <si>
    <t>欄寬30</t>
    <phoneticPr fontId="4" type="noConversion"/>
  </si>
  <si>
    <t>列高36</t>
    <phoneticPr fontId="4" type="noConversion"/>
  </si>
  <si>
    <t>OO機關</t>
    <phoneticPr fontId="4" type="noConversion"/>
  </si>
  <si>
    <t>OOO政府</t>
    <phoneticPr fontId="4" type="noConversion"/>
  </si>
  <si>
    <t>OOO計畫</t>
    <phoneticPr fontId="4" type="noConversion"/>
  </si>
  <si>
    <t>二、OO業務</t>
    <phoneticPr fontId="4" type="noConversion"/>
  </si>
  <si>
    <t>受補助地方政府名稱</t>
    <phoneticPr fontId="4" type="noConversion"/>
  </si>
  <si>
    <t>欄寬25</t>
    <phoneticPr fontId="4" type="noConversion"/>
  </si>
  <si>
    <t>內政部</t>
    <phoneticPr fontId="4" type="noConversion"/>
  </si>
  <si>
    <t>補助計畫名稱</t>
    <phoneticPr fontId="4" type="noConversion"/>
  </si>
  <si>
    <t>一、民政業務</t>
    <phoneticPr fontId="4" type="noConversion"/>
  </si>
  <si>
    <t>民政業務</t>
    <phoneticPr fontId="4" type="noConversion"/>
  </si>
  <si>
    <t>高雄市政府</t>
    <phoneticPr fontId="4" type="noConversion"/>
  </si>
  <si>
    <t>公共造產補助金計畫</t>
  </si>
  <si>
    <t>新竹縣政府</t>
    <phoneticPr fontId="4" type="noConversion"/>
  </si>
  <si>
    <t>嘉義縣政府</t>
    <phoneticPr fontId="4" type="noConversion"/>
  </si>
  <si>
    <t>臺東縣政府</t>
    <phoneticPr fontId="4" type="noConversion"/>
  </si>
  <si>
    <t>連江縣政府</t>
    <phoneticPr fontId="4" type="noConversion"/>
  </si>
  <si>
    <t>二、測量及方域</t>
    <phoneticPr fontId="4" type="noConversion"/>
  </si>
  <si>
    <t>測量及方域</t>
    <phoneticPr fontId="4" type="noConversion"/>
  </si>
  <si>
    <t>彰化縣政府</t>
    <phoneticPr fontId="4" type="noConversion"/>
  </si>
  <si>
    <t>澎湖縣政府</t>
    <phoneticPr fontId="4" type="noConversion"/>
  </si>
  <si>
    <t>臺北市政府</t>
    <phoneticPr fontId="4" type="noConversion"/>
  </si>
  <si>
    <t>臺中市政府</t>
    <phoneticPr fontId="4" type="noConversion"/>
  </si>
  <si>
    <t>金門縣政府</t>
    <phoneticPr fontId="4" type="noConversion"/>
  </si>
  <si>
    <t>三、土地測量</t>
    <phoneticPr fontId="4" type="noConversion"/>
  </si>
  <si>
    <t>圖解數化地籍圖整合建置及都市計畫地形圖套疊工作</t>
  </si>
  <si>
    <t>四、社會行政業務</t>
    <phoneticPr fontId="4" type="noConversion"/>
  </si>
  <si>
    <t>社會行政業務</t>
    <phoneticPr fontId="4" type="noConversion"/>
  </si>
  <si>
    <t>辦理蘭嶼鄉綠島鄉民生物資平價中心計畫</t>
    <phoneticPr fontId="4" type="noConversion"/>
  </si>
  <si>
    <t>臺北市政府</t>
  </si>
  <si>
    <t>臺中市政府</t>
  </si>
  <si>
    <t>臺南市政府</t>
  </si>
  <si>
    <t>臺東縣政府</t>
  </si>
  <si>
    <t>金門縣政府</t>
  </si>
  <si>
    <t>連江縣政府</t>
  </si>
  <si>
    <t>新北市政府</t>
  </si>
  <si>
    <t>桃園市政府</t>
  </si>
  <si>
    <t>高雄市政府</t>
  </si>
  <si>
    <t>南投縣政府</t>
  </si>
  <si>
    <t>嘉義市政府</t>
  </si>
  <si>
    <t>嘉義縣政府</t>
  </si>
  <si>
    <t>基隆市政府</t>
  </si>
  <si>
    <t>宜蘭縣政府</t>
  </si>
  <si>
    <t>屏東縣政府</t>
  </si>
  <si>
    <t>彰化縣政府</t>
  </si>
  <si>
    <t>新竹市政府</t>
  </si>
  <si>
    <t>新竹縣政府</t>
  </si>
  <si>
    <t>澎湖縣政府</t>
  </si>
  <si>
    <t>花蓮縣政府</t>
  </si>
  <si>
    <t>苗栗縣政府</t>
  </si>
  <si>
    <t>雲林縣政府</t>
  </si>
  <si>
    <t>內政部主管</t>
    <phoneticPr fontId="4" type="noConversion"/>
  </si>
  <si>
    <t>對直轄市及縣市政府計畫型補助情形總表</t>
    <phoneticPr fontId="4" type="noConversion"/>
  </si>
  <si>
    <t>機 關 名 稱</t>
    <phoneticPr fontId="4" type="noConversion"/>
  </si>
  <si>
    <t>頁數</t>
    <phoneticPr fontId="4" type="noConversion"/>
  </si>
  <si>
    <t>基 金 名 稱</t>
    <phoneticPr fontId="4" type="noConversion"/>
  </si>
  <si>
    <t>營建建設基金</t>
    <phoneticPr fontId="4" type="noConversion"/>
  </si>
  <si>
    <t>國土永續發展基金</t>
    <phoneticPr fontId="4" type="noConversion"/>
  </si>
  <si>
    <t>新住民發展基金</t>
    <phoneticPr fontId="4" type="noConversion"/>
  </si>
  <si>
    <t>研發及產業訓儲替代役基金</t>
    <phoneticPr fontId="4" type="noConversion"/>
  </si>
  <si>
    <t>單位預算總計</t>
    <phoneticPr fontId="4" type="noConversion"/>
  </si>
  <si>
    <t>附屬單位預算總計</t>
    <phoneticPr fontId="4" type="noConversion"/>
  </si>
  <si>
    <t>營建署及所屬</t>
    <phoneticPr fontId="4" type="noConversion"/>
  </si>
  <si>
    <t>營建業務</t>
    <phoneticPr fontId="4" type="noConversion"/>
  </si>
  <si>
    <t>P.4</t>
    <phoneticPr fontId="4" type="noConversion"/>
  </si>
  <si>
    <t>P.19</t>
    <phoneticPr fontId="4" type="noConversion"/>
  </si>
  <si>
    <t>P.25</t>
    <phoneticPr fontId="4" type="noConversion"/>
  </si>
  <si>
    <t xml:space="preserve"> 110年度</t>
    <phoneticPr fontId="4" type="noConversion"/>
  </si>
  <si>
    <t>三維地籍建物整合建置作業</t>
  </si>
  <si>
    <t>土地測量</t>
    <phoneticPr fontId="4" type="noConversion"/>
  </si>
  <si>
    <t>非都市計畫地區圖解數化地籍圖整合建置工作</t>
  </si>
  <si>
    <t>地籍圖重測後續計畫第2期計畫</t>
  </si>
  <si>
    <t>國家生技研究園區聯外道路</t>
    <phoneticPr fontId="4" type="noConversion"/>
  </si>
  <si>
    <t>役政署</t>
    <phoneticPr fontId="4" type="noConversion"/>
  </si>
  <si>
    <t>補助計畫名稱</t>
  </si>
  <si>
    <t>補助金額</t>
  </si>
  <si>
    <t>一、役政業務</t>
    <phoneticPr fontId="4" type="noConversion"/>
  </si>
  <si>
    <t>役政業務</t>
    <phoneticPr fontId="4" type="noConversion"/>
  </si>
  <si>
    <t>新北市政府</t>
    <phoneticPr fontId="4" type="noConversion"/>
  </si>
  <si>
    <t>役男徵兵檢查及複檢經費</t>
  </si>
  <si>
    <t>軍人公墓管理維護、整修建</t>
  </si>
  <si>
    <t>替代役役男入營輸送作業</t>
  </si>
  <si>
    <t>替代役役男家屬生活扶助</t>
  </si>
  <si>
    <t>桃園市政府</t>
    <phoneticPr fontId="4" type="noConversion"/>
  </si>
  <si>
    <t>宜蘭縣政府</t>
    <phoneticPr fontId="4" type="noConversion"/>
  </si>
  <si>
    <t>苗栗縣政府</t>
    <phoneticPr fontId="4" type="noConversion"/>
  </si>
  <si>
    <t>南投縣政府</t>
    <phoneticPr fontId="4" type="noConversion"/>
  </si>
  <si>
    <t>雲林縣政府</t>
    <phoneticPr fontId="4" type="noConversion"/>
  </si>
  <si>
    <t>屏東縣政府</t>
    <phoneticPr fontId="4" type="noConversion"/>
  </si>
  <si>
    <t>花蓮縣政府</t>
    <phoneticPr fontId="4" type="noConversion"/>
  </si>
  <si>
    <t>基隆市政府</t>
    <phoneticPr fontId="4" type="noConversion"/>
  </si>
  <si>
    <t>新竹市政府</t>
    <phoneticPr fontId="4" type="noConversion"/>
  </si>
  <si>
    <t>嘉義市政府</t>
    <phoneticPr fontId="4" type="noConversion"/>
  </si>
  <si>
    <t>新住民生活適應輔導事宜</t>
  </si>
  <si>
    <t/>
  </si>
  <si>
    <t>入出國及移民管理業務</t>
  </si>
  <si>
    <t>移民署</t>
    <phoneticPr fontId="4" type="noConversion"/>
  </si>
  <si>
    <t>災害防救深耕第3期計畫</t>
    <phoneticPr fontId="4" type="noConversion"/>
  </si>
  <si>
    <t>臺南市政府</t>
    <phoneticPr fontId="4" type="noConversion"/>
  </si>
  <si>
    <t>補助澎湖縣提升緊急救災救護通訊設備計畫</t>
    <phoneticPr fontId="4" type="noConversion"/>
  </si>
  <si>
    <t>營建建設基金</t>
    <phoneticPr fontId="25" type="noConversion"/>
  </si>
  <si>
    <t>1.直轄市政府</t>
    <phoneticPr fontId="26" type="noConversion"/>
  </si>
  <si>
    <t>臺北市政府</t>
    <phoneticPr fontId="26" type="noConversion"/>
  </si>
  <si>
    <t>新北市政府</t>
    <phoneticPr fontId="26" type="noConversion"/>
  </si>
  <si>
    <t>桃園市政府</t>
    <phoneticPr fontId="26" type="noConversion"/>
  </si>
  <si>
    <t>臺中市政府</t>
    <phoneticPr fontId="26" type="noConversion"/>
  </si>
  <si>
    <t>臺南市政府</t>
    <phoneticPr fontId="26" type="noConversion"/>
  </si>
  <si>
    <t>高雄市政府</t>
    <phoneticPr fontId="26" type="noConversion"/>
  </si>
  <si>
    <t>基隆市政府</t>
    <phoneticPr fontId="26" type="noConversion"/>
  </si>
  <si>
    <t>新竹市政府</t>
    <phoneticPr fontId="26" type="noConversion"/>
  </si>
  <si>
    <t>嘉義市政府</t>
    <phoneticPr fontId="26" type="noConversion"/>
  </si>
  <si>
    <t>宜蘭縣政府</t>
    <phoneticPr fontId="26" type="noConversion"/>
  </si>
  <si>
    <t>新竹縣政府</t>
    <phoneticPr fontId="26" type="noConversion"/>
  </si>
  <si>
    <t>苗栗縣政府</t>
    <phoneticPr fontId="26" type="noConversion"/>
  </si>
  <si>
    <t>彰化縣政府</t>
    <phoneticPr fontId="26" type="noConversion"/>
  </si>
  <si>
    <t>南投縣政府</t>
    <phoneticPr fontId="26" type="noConversion"/>
  </si>
  <si>
    <t>雲林縣政府</t>
    <phoneticPr fontId="26" type="noConversion"/>
  </si>
  <si>
    <t>嘉義縣政府</t>
    <phoneticPr fontId="26" type="noConversion"/>
  </si>
  <si>
    <t>屏東縣政府</t>
    <phoneticPr fontId="26" type="noConversion"/>
  </si>
  <si>
    <t>臺東縣政府</t>
    <phoneticPr fontId="26" type="noConversion"/>
  </si>
  <si>
    <t>花蓮縣政府</t>
    <phoneticPr fontId="26" type="noConversion"/>
  </si>
  <si>
    <t>澎湖縣政府</t>
    <phoneticPr fontId="26" type="noConversion"/>
  </si>
  <si>
    <t>三峽區國光段社會住宅土地價款</t>
    <phoneticPr fontId="26" type="noConversion"/>
  </si>
  <si>
    <t>社會住宅包租代管第3期計畫</t>
    <phoneticPr fontId="4" type="noConversion"/>
  </si>
  <si>
    <t>社會住宅包租代管第2期計畫</t>
    <phoneticPr fontId="4" type="noConversion"/>
  </si>
  <si>
    <t>南港小彎等23案社會住宅融資利息</t>
    <phoneticPr fontId="4" type="noConversion"/>
  </si>
  <si>
    <t>興隆公共住宅1區社會住宅非自償性經費</t>
    <phoneticPr fontId="4" type="noConversion"/>
  </si>
  <si>
    <t>八德一號社會住宅非自償性經費</t>
    <phoneticPr fontId="4" type="noConversion"/>
  </si>
  <si>
    <t>中路二號社會住宅非自償性經費</t>
    <phoneticPr fontId="4" type="noConversion"/>
  </si>
  <si>
    <t>八德二號社會住宅非自償性經費</t>
    <phoneticPr fontId="4" type="noConversion"/>
  </si>
  <si>
    <t>太平育賢一期社會住宅非自償性經費</t>
    <phoneticPr fontId="4" type="noConversion"/>
  </si>
  <si>
    <t>鳳山共合宅社會住宅非自償性經費</t>
    <phoneticPr fontId="4" type="noConversion"/>
  </si>
  <si>
    <t>五甲國宅社會住宅非自償性經費</t>
    <phoneticPr fontId="4" type="noConversion"/>
  </si>
  <si>
    <t>安居家園社會住宅非自償性經費</t>
    <phoneticPr fontId="4" type="noConversion"/>
  </si>
  <si>
    <t>南竿仁愛段社會住宅融資利息</t>
    <phoneticPr fontId="4" type="noConversion"/>
  </si>
  <si>
    <t>原有住宅無障礙設施改善補助計畫</t>
    <phoneticPr fontId="4" type="noConversion"/>
  </si>
  <si>
    <t>臺南市安平二期國宅社區重建道義補助款</t>
  </si>
  <si>
    <t>桃園市政府申請109年度中央都市更新基金補助委外成立自主更新輔導團</t>
    <phoneticPr fontId="26" type="noConversion"/>
  </si>
  <si>
    <t>臺南市政府申請107年度中央都市更新基金補助委外成立自主更新輔導團</t>
    <phoneticPr fontId="26" type="noConversion"/>
  </si>
  <si>
    <t>臺南市東區德高段1074地號等1筆土地(透天)申請整建或維護實施工程補助案</t>
    <phoneticPr fontId="26" type="noConversion"/>
  </si>
  <si>
    <t>高雄市左營區新庄段八小段31地號等3筆土地申請擬訂都市更新事業計畫補助案</t>
    <phoneticPr fontId="26" type="noConversion"/>
  </si>
  <si>
    <t>金門縣政府</t>
    <phoneticPr fontId="26" type="noConversion"/>
  </si>
  <si>
    <t>(二)都市更新委外規劃及關聯性公共工程</t>
    <phoneticPr fontId="4" type="noConversion"/>
  </si>
  <si>
    <t>花蓮市嘉新村附近地區都市更新先期規劃計畫案</t>
    <phoneticPr fontId="26" type="noConversion"/>
  </si>
  <si>
    <t>(三)辦理都市計畫公共設施用地專案通盤檢討</t>
    <phoneticPr fontId="4" type="noConversion"/>
  </si>
  <si>
    <t>新北市都市計畫公共設施用地專案通盤檢討</t>
    <phoneticPr fontId="26" type="noConversion"/>
  </si>
  <si>
    <t>屏東縣都市計畫公共設施用地專案通盤檢討</t>
    <phoneticPr fontId="26" type="noConversion"/>
  </si>
  <si>
    <t>雲林縣都市計畫公共設施用地專案通盤檢討</t>
    <phoneticPr fontId="26" type="noConversion"/>
  </si>
  <si>
    <t>(四)地方政府委外成立輔導團辦理都市危險及老舊建築物加速重建業務</t>
    <phoneticPr fontId="4" type="noConversion"/>
  </si>
  <si>
    <t>桃園市政府請領108-109年內政部補助委外危險及老舊建築物加速重建輔導團</t>
    <phoneticPr fontId="26" type="noConversion"/>
  </si>
  <si>
    <t>臺南市政府請領109-110年內政部補助委外危險及老舊建築物加速重建輔導團</t>
    <phoneticPr fontId="26" type="noConversion"/>
  </si>
  <si>
    <t>(五)辦理都市危險及老舊建築物重建計畫補助作業</t>
    <phoneticPr fontId="4" type="noConversion"/>
  </si>
  <si>
    <t>對直轄市及縣市政府計畫型補助情形表</t>
    <phoneticPr fontId="25" type="noConversion"/>
  </si>
  <si>
    <t>單位：新臺幣元</t>
  </si>
  <si>
    <t>苗栗縣預防性新住民人身安全保護計畫（110EC104）</t>
  </si>
  <si>
    <t>彰化縣110年度新住民人身安全保護計畫（110GC106）</t>
  </si>
  <si>
    <t>2021新竹光臨藝術節新住民燈區計畫書(110RD442)</t>
  </si>
  <si>
    <t>110年度新住民家庭服務中心實施計畫（110BE117）</t>
  </si>
  <si>
    <t>新竹縣110年度新住民家庭服務中心計畫（110DE108）</t>
  </si>
  <si>
    <t>110年彰化縣新住民家庭服務中心委託營運管理計畫（110GE111）</t>
  </si>
  <si>
    <t>南投縣110年度新住民家庭服務中心計畫（110HE112）</t>
  </si>
  <si>
    <t>110年度嘉義縣新住民家庭服務中心計畫（110JE114）</t>
  </si>
  <si>
    <t>110年度臺東縣新住民家庭服務中心計畫（110NE119）</t>
  </si>
  <si>
    <t>110年花蓮縣新住民家庭服務中心實施計畫（110OE118）</t>
  </si>
  <si>
    <t>澎湖縣110年辦理新住民家庭服務中心計畫（110PE120）</t>
  </si>
  <si>
    <t>新竹市110年度新住民家庭服務中心實施計畫（110RE109）</t>
  </si>
  <si>
    <t>110年度新住民家庭服務中心實施計畫（110VE121）</t>
  </si>
  <si>
    <t>110年連江縣新住民家庭服務中心計畫（110WE122）</t>
  </si>
  <si>
    <t>110年新北市國際文教中心志工多元文化增能計畫（110AF401）</t>
  </si>
  <si>
    <t>新住民生育保健通譯員服務計畫（110CF117）</t>
  </si>
  <si>
    <t>110年度新住民生育保健通譯員服務計畫（110PF116）</t>
  </si>
  <si>
    <t>新住民生育保健通譯員服務計畫（110QF102）</t>
  </si>
  <si>
    <t>嘉義市新住民生育保健通譯員服務計畫（110TF112）</t>
  </si>
  <si>
    <t>研發及產業訓儲替代役基金</t>
    <phoneticPr fontId="25" type="noConversion"/>
  </si>
  <si>
    <t>列高16</t>
    <phoneticPr fontId="4" type="noConversion"/>
  </si>
  <si>
    <t>研發及產業訓儲替代役役男入營輸送作業</t>
  </si>
  <si>
    <t>研發及產業訓儲替代役役男家屬生活扶(慰)助</t>
    <phoneticPr fontId="22" type="noConversion"/>
  </si>
  <si>
    <t>P.9</t>
    <phoneticPr fontId="4" type="noConversion"/>
  </si>
  <si>
    <t>P.27</t>
    <phoneticPr fontId="4" type="noConversion"/>
  </si>
  <si>
    <t>補助地方政府辦理嚴重特殊傳染性肺炎居家檢疫服務措施所需經費</t>
    <phoneticPr fontId="4" type="noConversion"/>
  </si>
  <si>
    <t>(二)各縣市政府</t>
    <phoneticPr fontId="4" type="noConversion"/>
  </si>
  <si>
    <t>補助地方政府辦理嚴重特殊傳染性肺炎居家檢疫服務措施所需經費</t>
  </si>
  <si>
    <t>殯葬設施量能提升計畫</t>
    <phoneticPr fontId="4" type="noConversion"/>
  </si>
  <si>
    <t>殯葬設施量能提升計畫</t>
  </si>
  <si>
    <t>(一)各縣市政府</t>
    <phoneticPr fontId="4" type="noConversion"/>
  </si>
  <si>
    <t>一、營建業務</t>
    <phoneticPr fontId="4" type="noConversion"/>
  </si>
  <si>
    <t>補助直轄市、縣(市)政府辦理海岸環境永續發展相關計畫</t>
    <phoneticPr fontId="4" type="noConversion"/>
  </si>
  <si>
    <t>補助地方政府辦理營建剩餘土石方處理規劃及土石方資源收容處理場</t>
    <phoneticPr fontId="4" type="noConversion"/>
  </si>
  <si>
    <t>公共設施管線資料庫暨管理應用系統建置計畫</t>
    <phoneticPr fontId="4" type="noConversion"/>
  </si>
  <si>
    <t>補助直轄市、縣(市)政府及特設主管建築機關推動綠建築工作</t>
    <phoneticPr fontId="4" type="noConversion"/>
  </si>
  <si>
    <t>二、道路建設及養護</t>
    <phoneticPr fontId="4" type="noConversion"/>
  </si>
  <si>
    <t>道路建設及養護</t>
    <phoneticPr fontId="4" type="noConversion"/>
  </si>
  <si>
    <t>生活圈道路系統建設計畫</t>
    <phoneticPr fontId="4" type="noConversion"/>
  </si>
  <si>
    <t>三、下水道管理業務</t>
    <phoneticPr fontId="4" type="noConversion"/>
  </si>
  <si>
    <t>下水道管理業務</t>
    <phoneticPr fontId="4" type="noConversion"/>
  </si>
  <si>
    <t>污水下水道第六期建設計畫</t>
    <phoneticPr fontId="4" type="noConversion"/>
  </si>
  <si>
    <t>公共污水處理廠再生水推動計畫</t>
    <phoneticPr fontId="4" type="noConversion"/>
  </si>
  <si>
    <t>前鎮漁港建設專案中長程計畫</t>
    <phoneticPr fontId="4" type="noConversion"/>
  </si>
  <si>
    <t>四、區域及都市規劃業務</t>
    <phoneticPr fontId="4" type="noConversion"/>
  </si>
  <si>
    <t>區域及都市規劃業務</t>
    <phoneticPr fontId="4" type="noConversion"/>
  </si>
  <si>
    <t>國家濕地保育計畫</t>
    <phoneticPr fontId="4" type="noConversion"/>
  </si>
  <si>
    <t>強化社會安全網第二期計畫-少年偏差行為輔導業務</t>
    <phoneticPr fontId="4" type="noConversion"/>
  </si>
  <si>
    <t>刑事警察業務</t>
    <phoneticPr fontId="4" type="noConversion"/>
  </si>
  <si>
    <t>一、刑事警察業務</t>
    <phoneticPr fontId="4" type="noConversion"/>
  </si>
  <si>
    <t>警政署及所屬</t>
    <phoneticPr fontId="4" type="noConversion"/>
  </si>
  <si>
    <t>建構安全化學環境計畫</t>
  </si>
  <si>
    <t>111年充實消防救災能力計畫</t>
    <phoneticPr fontId="4" type="noConversion"/>
  </si>
  <si>
    <t>111年度離島建設基金－充實澎湖縣災害應變中心設備計畫</t>
    <phoneticPr fontId="4" type="noConversion"/>
  </si>
  <si>
    <t>強化災害防救志工救災協勤量能中程計畫</t>
  </si>
  <si>
    <t>補助臺東縣第5期(108年-111年)「離島綜合建設實施方案-離島緊急救護專業訓練提升救護技能計畫」水域緊急救護訓練-中央補助經費</t>
  </si>
  <si>
    <t>消防救災業務</t>
    <phoneticPr fontId="4" type="noConversion"/>
  </si>
  <si>
    <t>一、消防救災業務</t>
    <phoneticPr fontId="4" type="noConversion"/>
  </si>
  <si>
    <t>消防署及所屬</t>
    <phoneticPr fontId="4" type="noConversion"/>
  </si>
  <si>
    <t>常備役役男家屬生活扶助</t>
  </si>
  <si>
    <t>義務役軍人傷亡慰問金及安養津貼</t>
    <phoneticPr fontId="4" type="noConversion"/>
  </si>
  <si>
    <t>義務役軍人傷亡慰問金及安養津貼</t>
  </si>
  <si>
    <t>欄寬35</t>
    <phoneticPr fontId="4" type="noConversion"/>
  </si>
  <si>
    <t>欄寬15</t>
    <phoneticPr fontId="4" type="noConversion"/>
  </si>
  <si>
    <t>一、入出國及移民管理業務</t>
    <phoneticPr fontId="4" type="noConversion"/>
  </si>
  <si>
    <t xml:space="preserve">111年度           </t>
    <phoneticPr fontId="4" type="noConversion"/>
  </si>
  <si>
    <t xml:space="preserve">                 111年度</t>
    <phoneticPr fontId="4" type="noConversion"/>
  </si>
  <si>
    <t>澎湖縣政府申請111年度都市危險及老舊建築物擬具重建計畫</t>
    <phoneticPr fontId="26" type="noConversion"/>
  </si>
  <si>
    <t>臺東縣政府申請111年度都市危險及老舊建築物擬具重建計畫</t>
    <phoneticPr fontId="26" type="noConversion"/>
  </si>
  <si>
    <t>花蓮縣政府申請111年度都市危險及老舊建築物擬具重建計畫</t>
  </si>
  <si>
    <t>屏東縣政府申請111年度都市危險及老舊建築物擬具重建計畫</t>
  </si>
  <si>
    <t>嘉義市政府申請111年度都市危險及老舊建築物擬具重建計畫</t>
  </si>
  <si>
    <t>雲林縣政府申請111年度都市危險及老舊建築物擬具重建計畫</t>
  </si>
  <si>
    <t>苗栗縣政府申請111年度都市危險及老舊建築物擬具重建計畫</t>
  </si>
  <si>
    <t>新竹市政府申請111年度都市危險及老舊建築物擬具重建計畫</t>
  </si>
  <si>
    <t>宜蘭縣政府申請111年度都市危險及老舊建築物擬具重建計畫</t>
  </si>
  <si>
    <t>高雄市政府申請111年度都市危險及老舊建築物擬具重建計畫</t>
  </si>
  <si>
    <t>臺南市政府申請111年度都市危險及老舊建築物擬具重建計畫</t>
  </si>
  <si>
    <t>臺中市政府申請111年度都市危險及老舊建築物擬具重建計畫</t>
  </si>
  <si>
    <t>桃園市政府申請111年度都市危險及老舊建築物擬具重建計畫</t>
  </si>
  <si>
    <t>新北市政府申請111年度都市危險及老舊建築物擬具重建計畫</t>
  </si>
  <si>
    <t>臺北市政府申請111年度都市危險及老舊建築物擬具重建計畫</t>
    <phoneticPr fontId="26" type="noConversion"/>
  </si>
  <si>
    <t>連江縣政府申請110-111年度內政部補助委外成立都市危險及老舊建築物加速重建輔導團</t>
    <phoneticPr fontId="26" type="noConversion"/>
  </si>
  <si>
    <t>連江縣政府</t>
    <phoneticPr fontId="26" type="noConversion"/>
  </si>
  <si>
    <t>澎湖縣政府申請110-112年度內政部補助委外成立都市危險及老舊建築物加速重建輔導團</t>
    <phoneticPr fontId="26" type="noConversion"/>
  </si>
  <si>
    <t>澎湖縣政府申請107-109年度內政部補助委外成立都市危險及老舊建築物加速重建輔導團</t>
    <phoneticPr fontId="26" type="noConversion"/>
  </si>
  <si>
    <t>屏東縣政府申請107-108年度內政部補助委外成立都市危險及老舊建築物加速重建輔導團</t>
    <phoneticPr fontId="26" type="noConversion"/>
  </si>
  <si>
    <t>嘉義縣政府申請110年度內政部補助委外成立都市危險及老舊建築物加速重建輔導團</t>
    <phoneticPr fontId="26" type="noConversion"/>
  </si>
  <si>
    <t>嘉義縣政府申請108年度內政部補助委外成立都市危險及老舊建築物加速重建輔導團</t>
    <phoneticPr fontId="26" type="noConversion"/>
  </si>
  <si>
    <t>嘉義市政府申請109-111年度內政部補助委外成立都市危險及老舊建築物加速重建輔導團</t>
    <phoneticPr fontId="26" type="noConversion"/>
  </si>
  <si>
    <t>南投縣政府申請110年度內政部補助委外成立都市危險及老舊建築物加速重建輔導團</t>
    <phoneticPr fontId="26" type="noConversion"/>
  </si>
  <si>
    <t>宜蘭縣政府申請110-112年度內政部補助委外成立都市危險及老舊建築物加速重建輔導團</t>
    <phoneticPr fontId="26" type="noConversion"/>
  </si>
  <si>
    <t>新竹縣政府申請108年度內政部補助委外成立都市危險及老舊建築物加速重建輔導團</t>
    <phoneticPr fontId="26" type="noConversion"/>
  </si>
  <si>
    <t>臺中市政府請領109-110年內政部補助委外危險及老舊建築物加速重建輔導團</t>
    <phoneticPr fontId="26" type="noConversion"/>
  </si>
  <si>
    <t>變更金門縣特定區公共設施用地專案通盤檢討</t>
    <phoneticPr fontId="26" type="noConversion"/>
  </si>
  <si>
    <t>嘉義縣都市計畫公共設施用地專案通盤檢討</t>
    <phoneticPr fontId="26" type="noConversion"/>
  </si>
  <si>
    <t>2.各縣市政府</t>
    <phoneticPr fontId="26" type="noConversion"/>
  </si>
  <si>
    <t>彰化縣政府推動都市更新專案辦公室計畫</t>
  </si>
  <si>
    <t>員林市舊市街(博愛商圈)都市更新先期規劃暨招商委託專業服務案</t>
  </si>
  <si>
    <t>苗栗縣頭份市中華市場周邊地區都市更新案</t>
  </si>
  <si>
    <t>高雄市前金區七賢國中舊址政府主導都市更新案</t>
  </si>
  <si>
    <t>臺南市自強新村更新規劃招商案</t>
    <phoneticPr fontId="26" type="noConversion"/>
  </si>
  <si>
    <t>臺南市平實營區暨慈光九村更新規劃招商案</t>
    <phoneticPr fontId="26" type="noConversion"/>
  </si>
  <si>
    <t>臺南市中興新城都市更新規劃招商案</t>
    <phoneticPr fontId="26" type="noConversion"/>
  </si>
  <si>
    <t>臺中市推動都市更新專案辦公室計畫案</t>
  </si>
  <si>
    <t>桃園市龜山區建國一村南側街廓公辦都市更新招商作業規劃案</t>
  </si>
  <si>
    <t>新北市鶯歌火車站周邊再生委託規劃暨配合辦理都市計畫變更案</t>
  </si>
  <si>
    <t>苗栗縣政府申請111-112年度中央都市更新基金補助委外成立自主更新輔導團</t>
    <phoneticPr fontId="26" type="noConversion"/>
  </si>
  <si>
    <t>嘉義市政府申請110-112年度中央都市更新基金補助委外成立自主更新輔導團</t>
    <phoneticPr fontId="26" type="noConversion"/>
  </si>
  <si>
    <t>新竹市東區東明段0072地號等1筆土地申請整建或維護實施工程補助案</t>
    <phoneticPr fontId="26" type="noConversion"/>
  </si>
  <si>
    <t>屏東縣政府申請110年度中央都市更新基金補助委外成立自主更新輔導團</t>
    <phoneticPr fontId="26" type="noConversion"/>
  </si>
  <si>
    <t>澎湖縣馬公市馬公段535地號等6筆土地申請擬訂都市更新權利變換計畫補助案</t>
    <phoneticPr fontId="26" type="noConversion"/>
  </si>
  <si>
    <t>基隆市安樂區安國段1-100地號等13筆土地申請擬訂都市更新事業計畫及權利變換計畫補助案</t>
    <phoneticPr fontId="26" type="noConversion"/>
  </si>
  <si>
    <t>高雄市三民區獅頭段2638地號等1筆土地申請整建或維護實施工程補助案</t>
    <phoneticPr fontId="26" type="noConversion"/>
  </si>
  <si>
    <t>臺南市東區竹篙厝段1941地號等1筆土地(文化天厦)申請擬訂都市更新事業計畫補助案</t>
    <phoneticPr fontId="26" type="noConversion"/>
  </si>
  <si>
    <t>臺南市北區公園段520.543等2筆土地(統一來來大樓)申請擬訂都市更新事業計畫補助案</t>
    <phoneticPr fontId="26" type="noConversion"/>
  </si>
  <si>
    <t>臺南市北區公園段939地號等4筆土地申請整建或維護實施工程補助案</t>
    <phoneticPr fontId="26" type="noConversion"/>
  </si>
  <si>
    <t>臺南市中西區中正段49地號等1筆土地申請擬訂都市更新事業計畫補助案</t>
    <phoneticPr fontId="26" type="noConversion"/>
  </si>
  <si>
    <t>臺南市歸仁區歸仁北段344地號等1筆土地(美國大樓)申請擬訂都市更新事業計畫補助案</t>
    <phoneticPr fontId="26" type="noConversion"/>
  </si>
  <si>
    <t>臺南市東區富農段1116地號等1筆土地(東門帝國)申請擬定都市更新事業計畫補助案</t>
    <phoneticPr fontId="26" type="noConversion"/>
  </si>
  <si>
    <t>臺南市東區東光段724地號等1筆土地(大國世家)申請擬訂都市更新事業計畫補助案</t>
    <phoneticPr fontId="26" type="noConversion"/>
  </si>
  <si>
    <t>臺中市西區東昇段六小段5-4地號等1筆土地申請擬訂都市更新事業計畫補助案</t>
    <phoneticPr fontId="26" type="noConversion"/>
  </si>
  <si>
    <t>臺中市南區頂橋子頭段0385-0014地號等1筆土地申請擬訂都市更新事業計畫補助案</t>
    <phoneticPr fontId="26" type="noConversion"/>
  </si>
  <si>
    <t>桃園市桃園區中正段1292地號等19筆土地申請擬訂都市更新事業計畫及權利變換計畫補助案</t>
    <phoneticPr fontId="26" type="noConversion"/>
  </si>
  <si>
    <t>桃園市蘆竹區河底段492地號等1筆土地申請擬訂都市更新事業計畫補助案</t>
    <phoneticPr fontId="26" type="noConversion"/>
  </si>
  <si>
    <t>(一)中央都市更新基金補助辦理自行實施更新作業</t>
    <phoneticPr fontId="4" type="noConversion"/>
  </si>
  <si>
    <t>二、中央都市更新基金</t>
    <phoneticPr fontId="4" type="noConversion"/>
  </si>
  <si>
    <t>贈與桃園市政府桃園市中壢區振興段696-29、696-41、696-42、696-43、696-44等5筆地號土地</t>
    <phoneticPr fontId="4" type="noConversion"/>
  </si>
  <si>
    <t>(十五)贈與桃園市政府桃園市中壢區振興段5筆地號土地</t>
    <phoneticPr fontId="4" type="noConversion"/>
  </si>
  <si>
    <t>111年青年安心成家方案定期查核費</t>
  </si>
  <si>
    <t>(十四)補助地方政府辦理青年安心成家方案定期查核作業費</t>
    <phoneticPr fontId="4" type="noConversion"/>
  </si>
  <si>
    <t>111年度臺中市社會住宅使用後評估檢討計畫</t>
  </si>
  <si>
    <t>(十三)辦理社會住宅使用後評估及檢討</t>
    <phoneticPr fontId="4" type="noConversion"/>
  </si>
  <si>
    <t>辦理住宅法第61條國有土地、建築物及其他設施更名登記作業補助</t>
  </si>
  <si>
    <t>(十二)辦理住宅法第61條國有土地、建築物及其他設施更名登記作業補助</t>
    <phoneticPr fontId="4" type="noConversion"/>
  </si>
  <si>
    <t>109年度新建住宅性能評估經費補助</t>
  </si>
  <si>
    <t>(十一)新建住宅性能評估經費補助</t>
    <phoneticPr fontId="4" type="noConversion"/>
  </si>
  <si>
    <t>111年度社會住宅業務推動費</t>
  </si>
  <si>
    <t>(十)補助地方政府業務推動費</t>
    <phoneticPr fontId="4" type="noConversion"/>
  </si>
  <si>
    <t>111年度住宅補貼定期查核作業費</t>
  </si>
  <si>
    <t>(九)補助地方政府辦理整合住宅補貼資源實施方案定期查核作業費</t>
    <phoneticPr fontId="4" type="noConversion"/>
  </si>
  <si>
    <t>(八)臺南市安平二期國宅社區重建道義補助款</t>
    <phoneticPr fontId="4" type="noConversion"/>
  </si>
  <si>
    <t>(七)原有住宅無障礙設施改善補助計畫</t>
    <phoneticPr fontId="4" type="noConversion"/>
  </si>
  <si>
    <t>「機11公共出租住宅」及「新都段公營出租住宅」社會住宅融資利息</t>
    <phoneticPr fontId="4" type="noConversion"/>
  </si>
  <si>
    <t>前金區警察宿舍公營出租住宅非自償性經費</t>
    <phoneticPr fontId="4" type="noConversion"/>
  </si>
  <si>
    <t>梧棲區三民段社會住宅非自償性經費</t>
    <phoneticPr fontId="4" type="noConversion"/>
  </si>
  <si>
    <t>北屯區北屯段社會住宅非自償性經費</t>
    <phoneticPr fontId="4" type="noConversion"/>
  </si>
  <si>
    <t>蘆竹二號社會住宅非自償性經費</t>
    <phoneticPr fontId="4" type="noConversion"/>
  </si>
  <si>
    <t>中路三號社會住宅非自償性經費</t>
    <phoneticPr fontId="4" type="noConversion"/>
  </si>
  <si>
    <t>中路一號社會住宅非自償性經費</t>
    <phoneticPr fontId="4" type="noConversion"/>
  </si>
  <si>
    <t>中路三號等6案社會住宅融資利息</t>
    <phoneticPr fontId="4" type="noConversion"/>
  </si>
  <si>
    <t>土城大安段等7案社會住宅融資利息</t>
    <phoneticPr fontId="4" type="noConversion"/>
  </si>
  <si>
    <t>(六)補助地方政府興辦社會住宅融資利息及非自償性經費</t>
    <phoneticPr fontId="4" type="noConversion"/>
  </si>
  <si>
    <t>111年度補助地方政府辦理社會住宅興辦計畫行銷業務推動費</t>
    <phoneticPr fontId="4" type="noConversion"/>
  </si>
  <si>
    <t>109年度補助地方政府辦理社會住宅興辦計畫行銷業務推動費</t>
    <phoneticPr fontId="4" type="noConversion"/>
  </si>
  <si>
    <t>110年度補助地方政府辦理社會住宅興辦計畫行銷業務推動費</t>
    <phoneticPr fontId="4" type="noConversion"/>
  </si>
  <si>
    <t>(五)補助地方政府辦理社會住宅興辦計畫行銷業務推動費</t>
    <phoneticPr fontId="4" type="noConversion"/>
  </si>
  <si>
    <t>(四)補助地方政府辦理包租代管計畫</t>
    <phoneticPr fontId="4" type="noConversion"/>
  </si>
  <si>
    <t>(三)補助地方政府辦理社會住宅中長期推動方案</t>
    <phoneticPr fontId="4" type="noConversion"/>
  </si>
  <si>
    <t>109年度新竹縣竹東鎮仁愛段興辦社會住宅先期規劃</t>
    <phoneticPr fontId="4" type="noConversion"/>
  </si>
  <si>
    <t>111年度臺中市北屯區鑫新平段、西屯區鑫大鵬段興辦共好社宅先期規劃</t>
    <phoneticPr fontId="4" type="noConversion"/>
  </si>
  <si>
    <t>110年度新北市原住民族社會住宅興辦計畫先期規劃</t>
    <phoneticPr fontId="4" type="noConversion"/>
  </si>
  <si>
    <t>(二)補助地方政府辦理社會住宅興辦計畫先期規劃</t>
    <phoneticPr fontId="4" type="noConversion"/>
  </si>
  <si>
    <t>111年度住宅補貼業務推動費</t>
  </si>
  <si>
    <t>(一)補助地方政府辦理整合住宅補貼資源實施方案業務推動費</t>
    <phoneticPr fontId="4" type="noConversion"/>
  </si>
  <si>
    <t>一、住宅基金</t>
    <phoneticPr fontId="25" type="noConversion"/>
  </si>
  <si>
    <r>
      <rPr>
        <sz val="12"/>
        <rFont val="標楷體"/>
        <family val="4"/>
        <charset val="136"/>
      </rPr>
      <t>補助金額</t>
    </r>
    <phoneticPr fontId="4" type="noConversion"/>
  </si>
  <si>
    <r>
      <rPr>
        <sz val="12"/>
        <rFont val="標楷體"/>
        <family val="4"/>
        <charset val="136"/>
      </rPr>
      <t>單位：新臺幣元</t>
    </r>
    <phoneticPr fontId="4" type="noConversion"/>
  </si>
  <si>
    <t>嘉義市新住民生育保健通譯員服務計畫（111TF115）</t>
  </si>
  <si>
    <t>111年新住民生育保健通譯員服務及培訓計畫（111RF118）</t>
  </si>
  <si>
    <t>新住民生育保健通譯員培訓計畫（111QF123）</t>
  </si>
  <si>
    <t>新住民生育保健通譯員服務計畫（111QF113）</t>
  </si>
  <si>
    <t>新住民生育保健通譯員培訓計畫(110QF122)</t>
  </si>
  <si>
    <t>111年度新住民生育保健通譯員服務計畫（111PF117）</t>
  </si>
  <si>
    <t>111年度新住民生育保健通譯員服務計畫（111MF107）</t>
  </si>
  <si>
    <t>新住民生育保健通譯員服務計畫（111JF114）</t>
  </si>
  <si>
    <t>新住民生育保健通譯員服務計畫（110JF108）</t>
  </si>
  <si>
    <t>新住民生育保健通譯員服務計畫（111IF108）</t>
  </si>
  <si>
    <t>新住民生育保健通譯員服務計畫（110IF111）</t>
  </si>
  <si>
    <t>111年南投縣新住民生育保健通譯員服務計畫（111HF106）</t>
  </si>
  <si>
    <t>110年南投縣新住民生育保健通譯員服務計畫（110HF109）</t>
  </si>
  <si>
    <t>新住民生育保健通譯員服務計畫（111GF105）</t>
  </si>
  <si>
    <t>111年度新住民生育保健通譯員服務及培訓計畫（111BF111）</t>
  </si>
  <si>
    <t>111年新住民健康促進及生育保健通譯員服務暨培訓計畫（111UF119）</t>
  </si>
  <si>
    <t>新住民保健通譯員服務計畫（111SF109）</t>
  </si>
  <si>
    <t>新住民生育保健通譯員服務計畫（111CF116）</t>
  </si>
  <si>
    <t>新住民生育保健通譯員服務計畫（111AF112）</t>
  </si>
  <si>
    <t>新北市111年度新住民通譯人員培訓實施計畫（111AF122）</t>
  </si>
  <si>
    <t>新住民生育保健通譯員服務計畫（1115F110）</t>
  </si>
  <si>
    <t>『新』左營文化巡禮計畫（1115F506）</t>
  </si>
  <si>
    <t>做海洋的好鄰居，新住民漁村文化體驗活動實施計畫（1115F502）</t>
  </si>
  <si>
    <t>111年連江縣新住民家庭服務中心計畫（111WE122）</t>
  </si>
  <si>
    <t>111年新住民家庭服務中心實施計畫（111VE121）</t>
  </si>
  <si>
    <t>嘉義市設置新住民家庭服務中心（111TE115）</t>
  </si>
  <si>
    <t>新竹市111年度新住民家庭服務中心實施計畫（111RE109）</t>
  </si>
  <si>
    <t>111年度國際(新住民)家庭服務中心實施計畫（111QE106）</t>
  </si>
  <si>
    <t>110年度國際(新住民)家庭服務中心實施計畫（110QE106）</t>
  </si>
  <si>
    <t>澎湖縣111年辦理新住民家庭服務中心計畫（111PE120）</t>
  </si>
  <si>
    <t>111年花蓮縣新住民家庭服務中心計畫（111OE118）</t>
  </si>
  <si>
    <t>111年度臺東縣新住民家庭服務中心計畫（111NE119）</t>
  </si>
  <si>
    <t>111年度設置新住民家庭服務中心計畫（111ME116）</t>
  </si>
  <si>
    <t>111年度嘉義縣新住民家庭服務中心計畫（111JE114）</t>
  </si>
  <si>
    <t>111年度雲林縣新住民家庭服務中心實施計畫（111IE113）</t>
  </si>
  <si>
    <t>南投縣111年度新住民家庭服務中心計畫（111HE112）</t>
  </si>
  <si>
    <t>111年彰化縣新住民家庭服務中心服務計畫（111GE111）</t>
  </si>
  <si>
    <t>苗栗縣111年度新住民家庭服務中心實施計畫（111EE110）</t>
  </si>
  <si>
    <t>苗栗縣110年度新住民家庭服務中心實施計畫（110EE110）</t>
  </si>
  <si>
    <t>111年度新竹縣新住民家庭服務中心計畫（111DE108）</t>
  </si>
  <si>
    <t>111年度新住民家庭服務中心實施計畫（111BE117）</t>
  </si>
  <si>
    <t>111年臺南市新住民家庭服務中心計畫（111UE104）</t>
  </si>
  <si>
    <t>111年度臺中市婦女及新住民服務中心實施計畫（111SE103）</t>
  </si>
  <si>
    <t>110年度臺中市新住民家庭服務中心計畫（110SE103）</t>
  </si>
  <si>
    <t>桃園市111年新住民家庭服務中心計畫（111CE107）</t>
  </si>
  <si>
    <t>新北市111年度新住民家庭服務中心計畫（111AE102）</t>
  </si>
  <si>
    <t>新北市政府社會局110年新住民家庭服務中心追加專業服務費計畫（110AE123）</t>
  </si>
  <si>
    <t>111年度高雄市新住民家庭服務中心實施計畫（1115E105）</t>
  </si>
  <si>
    <t>110年度高雄市新住民家庭服務中心實施計畫（1105E105）</t>
  </si>
  <si>
    <t>111年度臺北市新移民婦女暨家庭服務中心第2次追加補助計畫（1114E124）</t>
  </si>
  <si>
    <t>追加「臺北市新移民婦女暨家庭服務中心」計畫（1114E123）</t>
  </si>
  <si>
    <t>臺北市新移民婦女暨家庭服務中心計畫（1114E101）</t>
  </si>
  <si>
    <t>新住民反性別暴力人身安全宣導計畫（111TD423）</t>
  </si>
  <si>
    <t>嘉義市111年新住民識字班幼兒托育計畫（111TD105）</t>
  </si>
  <si>
    <t>嘉義市政府110年度辦理「新住民親子共學烘焙班」(110TD331)</t>
  </si>
  <si>
    <t>110學年度下學期附設補習學校托育補助計畫（111QD102）</t>
  </si>
  <si>
    <t>澎湖縣110年度移民節暨多元文化推廣活動計畫（110PD447）</t>
  </si>
  <si>
    <t>111年度成人基本教育研習班子女臨時托育服務實施計畫（111ND109）</t>
  </si>
  <si>
    <t>110年度成人基本教育研習班子女臨時托育服務實施計畫（110ND110）</t>
  </si>
  <si>
    <t>2022虎年慶端午多元文化新住民-好媳婦包粽活動計畫（111MD419）</t>
  </si>
  <si>
    <t>東南亞青春影展（111MD417）</t>
  </si>
  <si>
    <t>111年屏東縣新住民創意市集（111MD406）</t>
  </si>
  <si>
    <t>111年度成人基本教育研習班子女臨時托育服務實施計畫（111MD111）</t>
  </si>
  <si>
    <t>嘉義縣111年度新住民其子女臨時托育服務計畫（111JD110）</t>
  </si>
  <si>
    <t>崙背國小東南亞藤球推廣及競技計畫（110ID412）</t>
  </si>
  <si>
    <t>111年纏花綻放-新住民上場春仔花手作初級班（111ID326）</t>
  </si>
  <si>
    <t>111年新住民多媒材植物創作研習班（111ID325）</t>
  </si>
  <si>
    <t>幸福北港新生活（111ID324）</t>
  </si>
  <si>
    <t>111年雲林縣斗南轄區新住民機車考照輔導班（111ID321）</t>
  </si>
  <si>
    <t>111年雲林縣西螺轄區新住民機車考照輔導班（111ID320）</t>
  </si>
  <si>
    <t>110年度雲林縣新住民家庭教育知能成長計畫(110ID332)</t>
  </si>
  <si>
    <t>慶祝2021國際移民日暨110年彰化縣模範新住民表揚活動（110GD449）</t>
  </si>
  <si>
    <t>放眼國際創「新」未來計畫（111ED315）</t>
  </si>
  <si>
    <t>新二代創客魔幻列車續航計畫（110ED328）</t>
  </si>
  <si>
    <t>新住民多元人才培力計畫-『新』手相連，親子共學『藝』起走（110ED347）</t>
  </si>
  <si>
    <t>「美食零距離-異國文化有意思」新住民媒體識讀活動（111ED409）</t>
  </si>
  <si>
    <t>苗栗縣造橋鄉新住民多元美食文化推展研習活動（111ED408）</t>
  </si>
  <si>
    <t>苗栗縣111年度新住民成教班子女托育服務計畫（111ED108）</t>
  </si>
  <si>
    <t>2021新竹縣國際移民日嘉年華會(110DD433)</t>
  </si>
  <si>
    <t>新竹縣110年度新住民成教班子女臨時托育服務計畫（110DD104）</t>
  </si>
  <si>
    <t>臺南市111年新住民教育課程子女臨時托育計畫（111UD107）</t>
  </si>
  <si>
    <t>111年度新住民參加學習課程及宣導時子女臨時托育服務計畫（111SD103）</t>
  </si>
  <si>
    <t>臺中市111年「新住民尋龍探圳大茅埔」主題班（111SD314）</t>
  </si>
  <si>
    <t>臺中市111年新住民「富市好生活.樂活diy」主題班（111SD313）</t>
  </si>
  <si>
    <t>臺中市111年新住民家庭教育及親子共學班（111SD312）</t>
  </si>
  <si>
    <t>臺中市110年移民節慶祝活動（110SD445）</t>
  </si>
  <si>
    <t>臺中市110年新住民機車考照輔導班（110SD322）</t>
  </si>
  <si>
    <t>111年度新住民參加職業訓練期間子女托育補助計畫（111CD106）</t>
  </si>
  <si>
    <t>豐情采姿日韓豐情閱世界-新住民親子共學專班(109AD447)</t>
    <phoneticPr fontId="4" type="noConversion"/>
  </si>
  <si>
    <t>新北市111年度新住民子女臨時托育服務計畫（111AD104）</t>
  </si>
  <si>
    <t>新住民媽媽公益故事團巡迴表演計畫（111AD424）</t>
  </si>
  <si>
    <t>2022遠近之間-東南亞影展（1115D438）</t>
  </si>
  <si>
    <t>異國風華~『新』光閃耀多元文化交流計畫（1115D411）</t>
  </si>
  <si>
    <t>111年度新住民參加學習課程時子女臨時托育服務（1115D101）</t>
  </si>
  <si>
    <t>111年「在地好生活」計畫（1115D343）</t>
  </si>
  <si>
    <t>高雄市111年鳳山區新住民機車考照輔導班（1115D335）</t>
  </si>
  <si>
    <t>新住民「居家安全你我他．平安健康『家』加油」實施計畫（1115D333）</t>
  </si>
  <si>
    <t>新住民老智慧富養健康計畫（1115D332）</t>
  </si>
  <si>
    <t>「恣意揮灑文化共融~新住民親子書法文化體驗班」計畫（1115D331）</t>
  </si>
  <si>
    <t>新住民生活分享‧客家文化參訪活動課程計畫（1115D330）</t>
  </si>
  <si>
    <t>111年新住民機車考照輔導班（1115D322）</t>
  </si>
  <si>
    <t>新住民多元學習暨創意樂活手作班計畫（1115D311）</t>
  </si>
  <si>
    <t>新住民「園藝治療輕鬆翫」計畫（1115D310）</t>
  </si>
  <si>
    <t>2022 台灣燈會在高雄新住民燈區計畫(1105D443)</t>
    <phoneticPr fontId="4" type="noConversion"/>
  </si>
  <si>
    <t>臺北市中山區濱江國小辦理111年新住民馬來語教支補充教材編寫與線上教學培力計畫（1114D410）</t>
  </si>
  <si>
    <t>2023台灣燈會在台北—新住民燈區（1114D439）</t>
    <phoneticPr fontId="4" type="noConversion"/>
  </si>
  <si>
    <t>111年度離島地區設籍前新住民之緊急傷病患後送臺灣本島就醫計畫（111VC303）</t>
  </si>
  <si>
    <t>111年度金門縣政府設籍前新住民遭逢特殊境遇家庭扶助計畫（111VC223）</t>
  </si>
  <si>
    <t>新竹市111年度設籍前新住民遭逢特殊境遇扶助計畫（111RC215）</t>
  </si>
  <si>
    <t>新竹市111年度新住民人身安全保護計畫（111RC108）</t>
  </si>
  <si>
    <t>基隆市111年度設籍前新住民遭逢特殊境遇相關福利及扶助計畫（111QC212）</t>
  </si>
  <si>
    <t>新住民地方稅務法令講座（111MC402）</t>
  </si>
  <si>
    <t>屏東縣新住民生活法律及歸化須知講座（111MC401）</t>
  </si>
  <si>
    <t>111年度屏東縣設籍前新住民社會救助計畫（111MC201）</t>
  </si>
  <si>
    <t>111年度屏東縣新住民及其子女人身安全保護計畫（111MC101）</t>
  </si>
  <si>
    <t>嘉義縣111年度設籍前新住民遭逢特殊境遇相關福利及扶助計畫（111JC220）</t>
  </si>
  <si>
    <t>嘉義縣110年度設籍前新住民遭逢特殊境遇相關福利及扶助計畫（110JC220）</t>
  </si>
  <si>
    <t>雲林縣政府111年度辦理設籍前新住民遭逢特殊境遇相關福利及扶助計畫（111IC219）</t>
  </si>
  <si>
    <t>111年度雲林縣新住民人身安全保護計畫（111IC102）</t>
  </si>
  <si>
    <t>110年度雲林縣新住民人身安全保護計畫（110IC102）</t>
  </si>
  <si>
    <t>南投縣111年設籍前新住民遭逢特殊境遇相關福利及扶助計畫（111HC218）</t>
  </si>
  <si>
    <t>彰化縣政府設籍前新住民遭逢特殊境遇家庭扶助計畫（111GC217）</t>
  </si>
  <si>
    <t>彰化縣111年度新住民人身安全保護計畫（111GC106）</t>
  </si>
  <si>
    <t>110年度彰化縣政府設籍前新住民社會救助計畫（110GC202）</t>
  </si>
  <si>
    <t>新住民生活安全法律講座（111EC403）</t>
  </si>
  <si>
    <t>苗栗縣政府111年度設籍前新住民遭逢特殊境遇扶助實施計畫（111EC216）</t>
  </si>
  <si>
    <t>苗栗縣預防性新住民人身安全保護計畫（111EC104）</t>
  </si>
  <si>
    <t>111年度新住民人身安全保護計畫（111DC110）</t>
  </si>
  <si>
    <t>新竹縣政府110年度新住民人身安全保護計畫（110DC110）</t>
    <phoneticPr fontId="22" type="noConversion"/>
  </si>
  <si>
    <t>111年度宜蘭縣新住民人身安全保護計畫（111BC107）</t>
  </si>
  <si>
    <t>111年臺南市新住民人身安全保護計畫（111UC103）</t>
  </si>
  <si>
    <t>111年度臺中市設籍前新住民社會救助計畫（111SC205）</t>
  </si>
  <si>
    <t>桃園市111年度設籍前新住民遭逢特殊境遇相關福利及扶助計畫（111CC214）</t>
  </si>
  <si>
    <t>桃園市111年度設籍前新住民社會救助計畫（111CC210）</t>
  </si>
  <si>
    <t>桃園市政府家庭暴力暨性侵害防治中心-新住民人身安全保護計畫（111CC109）</t>
  </si>
  <si>
    <t>新北市政府111年度設籍前新住民遭逢特殊境遇相關福利及扶助計畫（111AC213）</t>
  </si>
  <si>
    <t>新北市政府111年度設籍前新住民社會救助計畫（111AC206）</t>
  </si>
  <si>
    <t>新北市政府110年度設籍前新住民遭逢特殊境遇相關福利及扶助計畫（110AC213）</t>
  </si>
  <si>
    <t>111年度高雄市設籍前新住民遭逢特殊境遇之家庭扶助計畫（1115C222）</t>
  </si>
  <si>
    <t>高雄市111年度新住民人身安全保護計畫（1115C105）</t>
  </si>
  <si>
    <t>111年度臺北市設籍前新住民社會救助計畫（1114C203）</t>
  </si>
  <si>
    <t>補助直轄市、縣（市）政府辦理國土功能分區圖劃設作業</t>
    <phoneticPr fontId="4" type="noConversion"/>
  </si>
  <si>
    <t>原依「莫拉克颱風災後重建特別條例」劃定之161處特定區域及安全堪虞地區之土地複勘計畫-實地勘查經費</t>
    <phoneticPr fontId="22" type="noConversion"/>
  </si>
  <si>
    <t>補助直轄市、縣（市）政府辦理原住民族部落環境基本調查、部落溝通及國土功能分區劃設作業</t>
    <phoneticPr fontId="4" type="noConversion"/>
  </si>
  <si>
    <t>補助直轄市、縣（市）政府辦理國土功能分區圖公開展覽及公聽會通知書之郵寄費用</t>
    <phoneticPr fontId="4" type="noConversion"/>
  </si>
  <si>
    <t>補助直轄市、縣（市）政府辦理鄉村地區整體規劃作業-花蓮縣光復鄉</t>
    <phoneticPr fontId="4" type="noConversion"/>
  </si>
  <si>
    <t>補助直轄市、縣（市）政府辦理土地違規使用查處作業</t>
    <phoneticPr fontId="4" type="noConversion"/>
  </si>
  <si>
    <t>補助直轄市、縣（市）政府辦理鄉村地區整體規劃作業-屏東縣三地門鄉、霧台鄉</t>
    <phoneticPr fontId="4" type="noConversion"/>
  </si>
  <si>
    <t>補助直轄市、縣（市）政府辦理鄉村地區整體規劃作業-新竹縣新豐鄉</t>
    <phoneticPr fontId="4" type="noConversion"/>
  </si>
  <si>
    <t>補助直轄市、縣（市）政府辦理鄉村地區整體規劃作業-宜蘭縣員山鄉、三星鄉</t>
    <phoneticPr fontId="4" type="noConversion"/>
  </si>
  <si>
    <t>補助直轄市、縣（市）政府辦理鄉村地區整體規劃作業-高雄市六龜區</t>
    <phoneticPr fontId="4" type="noConversion"/>
  </si>
  <si>
    <t>補助直轄市、縣（市）政府辦理鄉村地區整體規劃作業-臺南市學甲區</t>
    <phoneticPr fontId="4" type="noConversion"/>
  </si>
  <si>
    <t>補助直轄市、縣（市）政府辦理鄉村地區整體規劃作業-桃園市新屋區</t>
    <phoneticPr fontId="4" type="noConversion"/>
  </si>
  <si>
    <t xml:space="preserve">       111年度</t>
    <phoneticPr fontId="4" type="noConversion"/>
  </si>
  <si>
    <t>欄寬36</t>
    <phoneticPr fontId="4" type="noConversion"/>
  </si>
  <si>
    <t>欄寬40</t>
    <phoneticPr fontId="4" type="noConversion"/>
  </si>
  <si>
    <t>一、辦理新住民社會安全網絡服務計畫</t>
    <phoneticPr fontId="25" type="noConversion"/>
  </si>
  <si>
    <t>二、辦理新住民家庭成長及子女托育、多元文化計畫</t>
    <phoneticPr fontId="25" type="noConversion"/>
  </si>
  <si>
    <t>三、辦理家庭服務中心計畫</t>
    <phoneticPr fontId="25" type="noConversion"/>
  </si>
  <si>
    <t>四、辦理新住民創新服務、人才培力及活化產業發展計畫</t>
    <phoneticPr fontId="25" type="noConversion"/>
  </si>
  <si>
    <t>一、役男入營訓練及權益計畫</t>
    <phoneticPr fontId="25" type="noConversion"/>
  </si>
  <si>
    <t>一、國土永續發展相關計畫</t>
    <phoneticPr fontId="25" type="noConversion"/>
  </si>
  <si>
    <t>P.14</t>
    <phoneticPr fontId="22" type="noConversion"/>
  </si>
  <si>
    <t>P.15</t>
    <phoneticPr fontId="4" type="noConversion"/>
  </si>
  <si>
    <t>P.39</t>
    <phoneticPr fontId="22" type="noConversion"/>
  </si>
  <si>
    <t>工作計畫</t>
    <phoneticPr fontId="4" type="noConversion"/>
  </si>
  <si>
    <t>營建建設基金</t>
  </si>
  <si>
    <t>實施平均地權基金</t>
  </si>
  <si>
    <t>新住民發展基金</t>
  </si>
  <si>
    <t>研發及產業訓儲替代役基金</t>
  </si>
  <si>
    <t>警察消防海巡移民空勤人員及協勤民力安全基金</t>
  </si>
  <si>
    <t>國土永續發展基金</t>
  </si>
  <si>
    <t>P.48</t>
    <phoneticPr fontId="22" type="noConversion"/>
  </si>
  <si>
    <t>P.50</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</si>
</sst>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76" formatCode="#,##0_ "/>
    <numFmt numFmtId="177" formatCode="_-* #,##0_-;\-* #,##0_-;_-* &quot;-&quot;??_-;_-@_-"/>
    <numFmt numFmtId="178" formatCode="#,##0;[Red]#,##0"/>
    <numFmt numFmtId="179" formatCode="#,##0_);[Red]\(#,##0\)"/>
  </numFmts>
  <fonts count="36">
    <font>
      <sz val="12"/>
      <color theme="1"/>
      <name val="新細明體"/>
      <family val="1"/>
      <charset val="136"/>
      <scheme val="minor"/>
    </font>
    <font>
      <sz val="12"/>
      <color theme="1"/>
      <name val="新細明體"/>
      <family val="2"/>
      <charset val="136"/>
      <scheme val="minor"/>
    </font>
    <font>
      <sz val="12"/>
      <color theme="1"/>
      <name val="新細明體"/>
      <family val="2"/>
      <charset val="136"/>
      <scheme val="minor"/>
    </font>
    <font>
      <sz val="12"/>
      <color indexed="8"/>
      <name val="新細明體"/>
      <family val="1"/>
      <charset val="136"/>
    </font>
    <font>
      <sz val="9"/>
      <name val="新細明體"/>
      <family val="1"/>
      <charset val="136"/>
    </font>
    <font>
      <sz val="12"/>
      <name val="新細明體"/>
      <family val="1"/>
      <charset val="136"/>
    </font>
    <font>
      <sz val="9"/>
      <name val="標楷體"/>
      <family val="4"/>
      <charset val="136"/>
    </font>
    <font>
      <sz val="12"/>
      <name val="標楷體"/>
      <family val="4"/>
      <charset val="136"/>
    </font>
    <font>
      <sz val="10"/>
      <name val="Helv"/>
      <family val="2"/>
    </font>
    <font>
      <sz val="8"/>
      <name val="標楷體"/>
      <family val="4"/>
      <charset val="136"/>
    </font>
    <font>
      <sz val="11"/>
      <name val="標楷體"/>
      <family val="4"/>
      <charset val="136"/>
    </font>
    <font>
      <sz val="9"/>
      <name val="Arial"/>
      <family val="2"/>
    </font>
    <font>
      <sz val="8"/>
      <name val="Arial"/>
      <family val="2"/>
    </font>
    <font>
      <sz val="12"/>
      <name val="Times New Roman"/>
      <family val="1"/>
    </font>
    <font>
      <sz val="9"/>
      <color indexed="8"/>
      <name val="Arial"/>
      <family val="2"/>
    </font>
    <font>
      <sz val="9"/>
      <name val="新細明體"/>
      <family val="1"/>
      <charset val="136"/>
    </font>
    <font>
      <b/>
      <u/>
      <sz val="16"/>
      <name val="標楷體"/>
      <family val="4"/>
      <charset val="136"/>
    </font>
    <font>
      <b/>
      <sz val="16"/>
      <name val="標楷體"/>
      <family val="4"/>
      <charset val="136"/>
    </font>
    <font>
      <b/>
      <sz val="12"/>
      <name val="標楷體"/>
      <family val="4"/>
      <charset val="136"/>
    </font>
    <font>
      <sz val="14"/>
      <color rgb="FFFF0000"/>
      <name val="標楷體"/>
      <family val="4"/>
      <charset val="136"/>
    </font>
    <font>
      <sz val="12"/>
      <color rgb="FFFF0000"/>
      <name val="標楷體"/>
      <family val="4"/>
      <charset val="136"/>
    </font>
    <font>
      <sz val="12"/>
      <color theme="1"/>
      <name val="新細明體"/>
      <family val="1"/>
      <charset val="136"/>
      <scheme val="minor"/>
    </font>
    <font>
      <sz val="9"/>
      <name val="新細明體"/>
      <family val="1"/>
      <charset val="136"/>
      <scheme val="minor"/>
    </font>
    <font>
      <b/>
      <sz val="12"/>
      <name val="Times New Roman"/>
      <family val="1"/>
    </font>
    <font>
      <b/>
      <sz val="9"/>
      <name val="標楷體"/>
      <family val="4"/>
      <charset val="136"/>
    </font>
    <font>
      <sz val="9"/>
      <name val="細明體"/>
      <family val="3"/>
      <charset val="136"/>
    </font>
    <font>
      <sz val="9"/>
      <name val="新細明體"/>
      <family val="2"/>
      <charset val="136"/>
      <scheme val="minor"/>
    </font>
    <font>
      <sz val="12"/>
      <color theme="1"/>
      <name val="標楷體"/>
      <family val="4"/>
      <charset val="136"/>
    </font>
    <font>
      <b/>
      <u/>
      <sz val="16"/>
      <name val="Times New Roman"/>
      <family val="1"/>
    </font>
    <font>
      <sz val="10"/>
      <name val="Times New Roman"/>
      <family val="1"/>
    </font>
    <font>
      <sz val="14"/>
      <name val="標楷體"/>
      <family val="4"/>
      <charset val="136"/>
    </font>
    <font>
      <b/>
      <sz val="14"/>
      <name val="標楷體"/>
      <family val="4"/>
      <charset val="136"/>
    </font>
    <font>
      <b/>
      <sz val="14"/>
      <name val="Times New Roman"/>
      <family val="1"/>
    </font>
    <font>
      <sz val="14"/>
      <name val="Times New Roman"/>
      <family val="1"/>
    </font>
    <font>
      <sz val="9"/>
      <name val="Times New Roman"/>
      <family val="1"/>
    </font>
    <font>
      <sz val="10"/>
      <color theme="1"/>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
      <left style="thin">
        <color indexed="64"/>
      </left>
      <right/>
      <top style="thin">
        <color indexed="64"/>
      </top>
      <bottom/>
      <diagonal/>
    </border>
  </borders>
  <cellStyleXfs count="15">
    <xf numFmtId="0" fontId="0" fillId="0" borderId="0">
      <alignment vertical="center"/>
    </xf>
    <xf numFmtId="0" fontId="5" fillId="0" borderId="0"/>
    <xf numFmtId="0" fontId="7" fillId="0" borderId="0"/>
    <xf numFmtId="0" fontId="5" fillId="0" borderId="0">
      <alignment vertical="center"/>
    </xf>
    <xf numFmtId="0" fontId="5" fillId="0" borderId="0"/>
    <xf numFmtId="43" fontId="3"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0" fontId="8" fillId="0" borderId="0"/>
    <xf numFmtId="43" fontId="5" fillId="0" borderId="0" applyFont="0" applyFill="0" applyBorder="0" applyAlignment="0" applyProtection="0">
      <alignment vertical="center"/>
    </xf>
    <xf numFmtId="0" fontId="21" fillId="0" borderId="0">
      <alignment vertical="center"/>
    </xf>
    <xf numFmtId="0" fontId="2" fillId="0" borderId="0">
      <alignment vertical="center"/>
    </xf>
    <xf numFmtId="0" fontId="1" fillId="0" borderId="0">
      <alignment vertical="center"/>
    </xf>
  </cellStyleXfs>
  <cellXfs count="168">
    <xf numFmtId="0" fontId="0" fillId="0" borderId="0" xfId="0">
      <alignment vertical="center"/>
    </xf>
    <xf numFmtId="49" fontId="6" fillId="0" borderId="0" xfId="0" applyNumberFormat="1" applyFont="1" applyFill="1" applyBorder="1" applyAlignment="1">
      <alignment horizontal="center" vertical="top" wrapText="1"/>
    </xf>
    <xf numFmtId="49" fontId="11" fillId="0" borderId="0" xfId="0" applyNumberFormat="1" applyFont="1" applyFill="1" applyBorder="1" applyAlignment="1">
      <alignment horizontal="center" vertical="top" wrapText="1"/>
    </xf>
    <xf numFmtId="49" fontId="12" fillId="0" borderId="2" xfId="0" applyNumberFormat="1" applyFont="1" applyFill="1" applyBorder="1" applyAlignment="1">
      <alignment vertical="top" wrapText="1"/>
    </xf>
    <xf numFmtId="176" fontId="11" fillId="0" borderId="2" xfId="0" applyNumberFormat="1" applyFont="1" applyFill="1" applyBorder="1" applyAlignment="1">
      <alignment horizontal="right" vertical="top" wrapText="1"/>
    </xf>
    <xf numFmtId="49" fontId="12" fillId="0" borderId="3" xfId="0" applyNumberFormat="1" applyFont="1" applyFill="1" applyBorder="1" applyAlignment="1">
      <alignment vertical="top" wrapText="1"/>
    </xf>
    <xf numFmtId="176" fontId="11" fillId="0" borderId="3" xfId="0" applyNumberFormat="1" applyFont="1" applyFill="1" applyBorder="1" applyAlignment="1">
      <alignment horizontal="right" vertical="top" wrapText="1"/>
    </xf>
    <xf numFmtId="49" fontId="12" fillId="0" borderId="4" xfId="0" applyNumberFormat="1" applyFont="1" applyFill="1" applyBorder="1" applyAlignment="1">
      <alignment vertical="top" wrapText="1"/>
    </xf>
    <xf numFmtId="49" fontId="7" fillId="2" borderId="6" xfId="0" applyNumberFormat="1" applyFont="1" applyFill="1" applyBorder="1" applyAlignment="1">
      <alignment horizontal="center" vertical="center" wrapText="1"/>
    </xf>
    <xf numFmtId="0" fontId="7" fillId="0" borderId="2" xfId="4" applyFont="1" applyFill="1" applyBorder="1" applyAlignment="1">
      <alignment horizontal="left" vertical="top" wrapText="1" indent="1"/>
    </xf>
    <xf numFmtId="0" fontId="7" fillId="0" borderId="2" xfId="4" applyFont="1" applyFill="1" applyBorder="1" applyAlignment="1">
      <alignment vertical="top" wrapText="1"/>
    </xf>
    <xf numFmtId="0" fontId="7" fillId="0" borderId="2" xfId="4" applyFont="1" applyFill="1" applyBorder="1" applyAlignment="1">
      <alignment horizontal="left" vertical="top" wrapText="1" indent="2"/>
    </xf>
    <xf numFmtId="0" fontId="7" fillId="0" borderId="3" xfId="4" applyFont="1" applyFill="1" applyBorder="1" applyAlignment="1">
      <alignment vertical="top" wrapText="1"/>
    </xf>
    <xf numFmtId="177" fontId="13" fillId="0" borderId="2" xfId="5" applyNumberFormat="1" applyFont="1" applyFill="1" applyBorder="1" applyAlignment="1">
      <alignment vertical="top"/>
    </xf>
    <xf numFmtId="177" fontId="13" fillId="0" borderId="2" xfId="8" applyNumberFormat="1" applyFont="1" applyFill="1" applyBorder="1" applyAlignment="1">
      <alignment vertical="top"/>
    </xf>
    <xf numFmtId="176" fontId="13" fillId="0" borderId="2" xfId="4" applyNumberFormat="1" applyFont="1" applyFill="1" applyBorder="1" applyAlignment="1">
      <alignment vertical="top"/>
    </xf>
    <xf numFmtId="177" fontId="13" fillId="0" borderId="2" xfId="5" applyNumberFormat="1" applyFont="1" applyFill="1" applyBorder="1" applyAlignment="1">
      <alignment horizontal="right" vertical="top"/>
    </xf>
    <xf numFmtId="0" fontId="7" fillId="0" borderId="2" xfId="4" applyFont="1" applyFill="1" applyBorder="1" applyAlignment="1">
      <alignment wrapText="1"/>
    </xf>
    <xf numFmtId="0" fontId="7" fillId="0" borderId="3" xfId="4" applyFont="1" applyFill="1" applyBorder="1" applyAlignment="1">
      <alignment wrapText="1"/>
    </xf>
    <xf numFmtId="0" fontId="7" fillId="0" borderId="3" xfId="4" applyFont="1" applyFill="1" applyBorder="1" applyAlignment="1">
      <alignment horizontal="left" vertical="top" wrapText="1" indent="2"/>
    </xf>
    <xf numFmtId="49" fontId="7" fillId="0" borderId="2" xfId="0" applyNumberFormat="1" applyFont="1" applyFill="1" applyBorder="1" applyAlignment="1">
      <alignment vertical="top" wrapText="1"/>
    </xf>
    <xf numFmtId="0" fontId="6" fillId="0" borderId="0" xfId="4" applyFont="1" applyFill="1"/>
    <xf numFmtId="49" fontId="9" fillId="0" borderId="0" xfId="0" applyNumberFormat="1" applyFont="1" applyFill="1" applyBorder="1" applyAlignment="1">
      <alignment vertical="center" wrapText="1"/>
    </xf>
    <xf numFmtId="176" fontId="7" fillId="0" borderId="5"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top" wrapText="1"/>
    </xf>
    <xf numFmtId="49" fontId="18" fillId="2" borderId="6" xfId="0" applyNumberFormat="1" applyFont="1" applyFill="1" applyBorder="1" applyAlignment="1">
      <alignment horizontal="left" vertical="center" wrapText="1"/>
    </xf>
    <xf numFmtId="177" fontId="13" fillId="2" borderId="6" xfId="5" applyNumberFormat="1" applyFont="1" applyFill="1" applyBorder="1" applyAlignment="1">
      <alignment horizontal="right" vertical="center"/>
    </xf>
    <xf numFmtId="49" fontId="7" fillId="0" borderId="2" xfId="0" applyNumberFormat="1" applyFont="1" applyFill="1" applyBorder="1" applyAlignment="1">
      <alignment horizontal="left" vertical="top" wrapText="1"/>
    </xf>
    <xf numFmtId="49" fontId="7" fillId="0" borderId="0" xfId="0" applyNumberFormat="1" applyFont="1" applyFill="1" applyBorder="1" applyAlignment="1">
      <alignment horizontal="center" vertical="top" wrapText="1"/>
    </xf>
    <xf numFmtId="176" fontId="13" fillId="0" borderId="3" xfId="4" applyNumberFormat="1" applyFont="1" applyFill="1" applyBorder="1" applyAlignment="1">
      <alignment vertical="top"/>
    </xf>
    <xf numFmtId="49" fontId="19" fillId="0" borderId="0" xfId="0" applyNumberFormat="1" applyFont="1" applyFill="1" applyBorder="1" applyAlignment="1">
      <alignment horizontal="center" vertical="top" wrapText="1"/>
    </xf>
    <xf numFmtId="49" fontId="7" fillId="0" borderId="6" xfId="0" applyNumberFormat="1" applyFont="1" applyFill="1" applyBorder="1" applyAlignment="1">
      <alignment horizontal="center" vertical="center" wrapText="1"/>
    </xf>
    <xf numFmtId="49" fontId="20" fillId="0" borderId="0" xfId="0" applyNumberFormat="1" applyFont="1" applyFill="1" applyBorder="1" applyAlignment="1">
      <alignment horizontal="left" vertical="center" wrapText="1"/>
    </xf>
    <xf numFmtId="49" fontId="7" fillId="0" borderId="1" xfId="0" applyNumberFormat="1" applyFont="1" applyFill="1" applyBorder="1" applyAlignment="1">
      <alignment horizontal="right" vertical="center" wrapText="1"/>
    </xf>
    <xf numFmtId="49" fontId="7" fillId="0" borderId="5" xfId="0" applyNumberFormat="1" applyFont="1" applyFill="1" applyBorder="1" applyAlignment="1">
      <alignment horizontal="center" vertical="center" wrapText="1"/>
    </xf>
    <xf numFmtId="0" fontId="7" fillId="0" borderId="2" xfId="0" applyFont="1" applyFill="1" applyBorder="1" applyAlignment="1">
      <alignment vertical="top" wrapText="1"/>
    </xf>
    <xf numFmtId="0" fontId="7" fillId="0" borderId="3" xfId="4" applyFont="1" applyFill="1" applyBorder="1" applyAlignment="1">
      <alignment horizontal="left" vertical="top" indent="2"/>
    </xf>
    <xf numFmtId="49" fontId="7" fillId="0" borderId="3" xfId="0" applyNumberFormat="1" applyFont="1" applyFill="1" applyBorder="1" applyAlignment="1">
      <alignment vertical="top" wrapText="1"/>
    </xf>
    <xf numFmtId="177" fontId="13" fillId="0" borderId="3" xfId="5" applyNumberFormat="1" applyFont="1" applyFill="1" applyBorder="1" applyAlignment="1">
      <alignment horizontal="right" vertical="top"/>
    </xf>
    <xf numFmtId="0" fontId="7" fillId="0" borderId="3" xfId="0" applyFont="1" applyFill="1" applyBorder="1" applyAlignment="1">
      <alignment vertical="top" wrapText="1"/>
    </xf>
    <xf numFmtId="49" fontId="7" fillId="0" borderId="2" xfId="0" applyNumberFormat="1" applyFont="1" applyFill="1" applyBorder="1" applyAlignment="1">
      <alignment vertical="center" wrapText="1"/>
    </xf>
    <xf numFmtId="177" fontId="13" fillId="0" borderId="3" xfId="5" applyNumberFormat="1" applyFont="1" applyFill="1" applyBorder="1" applyAlignment="1">
      <alignment vertical="top"/>
    </xf>
    <xf numFmtId="49" fontId="18" fillId="0" borderId="6" xfId="0" applyNumberFormat="1" applyFont="1" applyFill="1" applyBorder="1" applyAlignment="1">
      <alignment horizontal="left" vertical="center" wrapText="1"/>
    </xf>
    <xf numFmtId="49" fontId="24" fillId="0" borderId="0" xfId="0" applyNumberFormat="1" applyFont="1" applyFill="1" applyBorder="1" applyAlignment="1">
      <alignment horizontal="center" vertical="top" wrapText="1"/>
    </xf>
    <xf numFmtId="0" fontId="24" fillId="0" borderId="0" xfId="4" applyFont="1" applyFill="1"/>
    <xf numFmtId="49" fontId="7"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78" fontId="7" fillId="0" borderId="2" xfId="0" applyNumberFormat="1" applyFont="1" applyFill="1" applyBorder="1" applyAlignment="1">
      <alignment vertical="center" wrapText="1"/>
    </xf>
    <xf numFmtId="49" fontId="12" fillId="0" borderId="8" xfId="0" applyNumberFormat="1" applyFont="1" applyFill="1" applyBorder="1" applyAlignment="1">
      <alignment vertical="top" wrapText="1"/>
    </xf>
    <xf numFmtId="49" fontId="7" fillId="0" borderId="6" xfId="0" applyNumberFormat="1" applyFont="1" applyFill="1" applyBorder="1" applyAlignment="1">
      <alignment horizontal="center" vertical="center" wrapText="1"/>
    </xf>
    <xf numFmtId="49" fontId="11" fillId="3" borderId="0" xfId="0" applyNumberFormat="1" applyFont="1" applyFill="1" applyBorder="1" applyAlignment="1">
      <alignment horizontal="center" vertical="top" wrapText="1"/>
    </xf>
    <xf numFmtId="0" fontId="6" fillId="3" borderId="0" xfId="4" applyFont="1" applyFill="1"/>
    <xf numFmtId="0" fontId="7" fillId="0" borderId="6" xfId="4" applyFont="1" applyFill="1" applyBorder="1" applyAlignment="1">
      <alignment horizontal="left" vertical="top" wrapText="1" indent="2"/>
    </xf>
    <xf numFmtId="0" fontId="7" fillId="0" borderId="6" xfId="4" applyFont="1" applyFill="1" applyBorder="1" applyAlignment="1">
      <alignment vertical="top" wrapText="1"/>
    </xf>
    <xf numFmtId="0" fontId="13" fillId="0" borderId="0" xfId="0" applyFont="1" applyFill="1" applyAlignment="1"/>
    <xf numFmtId="49" fontId="20" fillId="0" borderId="0" xfId="0" applyNumberFormat="1" applyFont="1" applyFill="1" applyBorder="1" applyAlignment="1">
      <alignment horizontal="left" vertical="top" wrapText="1"/>
    </xf>
    <xf numFmtId="0" fontId="10" fillId="0" borderId="0" xfId="0" applyFont="1" applyFill="1" applyAlignment="1"/>
    <xf numFmtId="0" fontId="13" fillId="0" borderId="0" xfId="0" applyFont="1" applyFill="1" applyAlignment="1">
      <alignment horizontal="center" vertical="center"/>
    </xf>
    <xf numFmtId="179" fontId="13" fillId="0" borderId="0" xfId="0" applyNumberFormat="1" applyFont="1" applyFill="1" applyAlignment="1"/>
    <xf numFmtId="179" fontId="13" fillId="0" borderId="0" xfId="0" applyNumberFormat="1" applyFont="1" applyFill="1" applyAlignment="1">
      <alignment vertical="center"/>
    </xf>
    <xf numFmtId="0" fontId="13" fillId="0" borderId="0" xfId="0" applyFont="1" applyFill="1" applyAlignment="1">
      <alignment vertical="center"/>
    </xf>
    <xf numFmtId="0" fontId="13" fillId="0" borderId="0" xfId="0" applyFont="1" applyFill="1" applyBorder="1" applyAlignment="1"/>
    <xf numFmtId="0" fontId="29" fillId="0" borderId="0" xfId="0" applyFont="1" applyFill="1" applyAlignment="1"/>
    <xf numFmtId="49" fontId="31" fillId="0" borderId="6" xfId="0" applyNumberFormat="1" applyFont="1" applyFill="1" applyBorder="1" applyAlignment="1">
      <alignment horizontal="left" vertical="center" wrapText="1"/>
    </xf>
    <xf numFmtId="176" fontId="32" fillId="0" borderId="5" xfId="4" applyNumberFormat="1" applyFont="1" applyFill="1" applyBorder="1" applyAlignment="1">
      <alignment horizontal="right" vertical="center"/>
    </xf>
    <xf numFmtId="176" fontId="31" fillId="0" borderId="5" xfId="0" applyNumberFormat="1" applyFont="1" applyFill="1" applyBorder="1" applyAlignment="1">
      <alignment horizontal="center" vertical="center" wrapText="1"/>
    </xf>
    <xf numFmtId="49" fontId="30" fillId="0" borderId="6" xfId="0" applyNumberFormat="1" applyFont="1" applyFill="1" applyBorder="1" applyAlignment="1">
      <alignment horizontal="left" vertical="center" wrapText="1" indent="1"/>
    </xf>
    <xf numFmtId="177" fontId="33" fillId="0" borderId="5" xfId="5" applyNumberFormat="1" applyFont="1" applyFill="1" applyBorder="1" applyAlignment="1">
      <alignment horizontal="right" vertical="center"/>
    </xf>
    <xf numFmtId="176" fontId="30" fillId="0" borderId="5" xfId="0" applyNumberFormat="1" applyFont="1" applyFill="1" applyBorder="1" applyAlignment="1">
      <alignment horizontal="center" vertical="center" wrapText="1"/>
    </xf>
    <xf numFmtId="49" fontId="30" fillId="0" borderId="9" xfId="0" applyNumberFormat="1" applyFont="1" applyFill="1" applyBorder="1" applyAlignment="1">
      <alignment horizontal="left" vertical="center" wrapText="1" indent="1"/>
    </xf>
    <xf numFmtId="177" fontId="33" fillId="0" borderId="9" xfId="5" applyNumberFormat="1" applyFont="1" applyFill="1" applyBorder="1" applyAlignment="1">
      <alignment horizontal="right" vertical="center"/>
    </xf>
    <xf numFmtId="176" fontId="30" fillId="0" borderId="9" xfId="0" applyNumberFormat="1" applyFont="1" applyFill="1" applyBorder="1" applyAlignment="1">
      <alignment horizontal="center" vertical="center" wrapText="1"/>
    </xf>
    <xf numFmtId="177" fontId="32" fillId="0" borderId="5" xfId="5" applyNumberFormat="1" applyFont="1" applyFill="1" applyBorder="1" applyAlignment="1">
      <alignment horizontal="right" vertical="center"/>
    </xf>
    <xf numFmtId="49" fontId="30" fillId="0" borderId="5" xfId="0" applyNumberFormat="1" applyFont="1" applyFill="1" applyBorder="1" applyAlignment="1">
      <alignment horizontal="left" vertical="center" wrapText="1" indent="1"/>
    </xf>
    <xf numFmtId="0" fontId="7" fillId="0" borderId="6" xfId="4" applyFont="1" applyFill="1" applyBorder="1" applyAlignment="1">
      <alignment wrapText="1"/>
    </xf>
    <xf numFmtId="177" fontId="13" fillId="0" borderId="6" xfId="5" applyNumberFormat="1" applyFont="1" applyFill="1" applyBorder="1" applyAlignment="1">
      <alignment vertical="top"/>
    </xf>
    <xf numFmtId="177" fontId="23" fillId="0" borderId="6" xfId="5" applyNumberFormat="1" applyFont="1" applyFill="1" applyBorder="1" applyAlignment="1">
      <alignment horizontal="right" vertical="center"/>
    </xf>
    <xf numFmtId="176" fontId="23" fillId="0" borderId="6" xfId="4" applyNumberFormat="1" applyFont="1" applyFill="1" applyBorder="1" applyAlignment="1">
      <alignment horizontal="right" vertical="center"/>
    </xf>
    <xf numFmtId="0" fontId="18" fillId="0" borderId="6" xfId="0" applyFont="1" applyFill="1" applyBorder="1" applyAlignment="1">
      <alignment vertical="center" wrapText="1"/>
    </xf>
    <xf numFmtId="49" fontId="7" fillId="0" borderId="1" xfId="0" applyNumberFormat="1" applyFont="1" applyFill="1" applyBorder="1" applyAlignment="1">
      <alignment horizontal="right" vertical="center" wrapText="1"/>
    </xf>
    <xf numFmtId="0" fontId="7" fillId="0" borderId="2" xfId="4" applyFont="1" applyFill="1" applyBorder="1" applyAlignment="1">
      <alignment horizontal="justify" vertical="top" wrapText="1"/>
    </xf>
    <xf numFmtId="177" fontId="13" fillId="0" borderId="3" xfId="8" applyNumberFormat="1" applyFont="1" applyFill="1" applyBorder="1" applyAlignment="1">
      <alignment vertical="top"/>
    </xf>
    <xf numFmtId="49" fontId="7" fillId="0" borderId="2" xfId="0" applyNumberFormat="1" applyFont="1" applyFill="1" applyBorder="1" applyAlignment="1">
      <alignment horizontal="justify" vertical="top" wrapText="1"/>
    </xf>
    <xf numFmtId="0" fontId="7" fillId="0" borderId="3" xfId="4" applyFont="1" applyFill="1" applyBorder="1" applyAlignment="1">
      <alignment horizontal="justify" vertical="top" wrapText="1"/>
    </xf>
    <xf numFmtId="176" fontId="13" fillId="0" borderId="6" xfId="4" applyNumberFormat="1" applyFont="1" applyFill="1" applyBorder="1" applyAlignment="1">
      <alignment vertical="top"/>
    </xf>
    <xf numFmtId="0" fontId="7" fillId="0" borderId="2" xfId="0" applyFont="1" applyFill="1" applyBorder="1" applyAlignment="1">
      <alignment horizontal="justify" vertical="top" wrapText="1"/>
    </xf>
    <xf numFmtId="0" fontId="7" fillId="0" borderId="3" xfId="0" applyFont="1" applyFill="1" applyBorder="1" applyAlignment="1">
      <alignment horizontal="justify" vertical="top" wrapText="1"/>
    </xf>
    <xf numFmtId="0" fontId="27" fillId="0" borderId="2" xfId="4" applyFont="1" applyFill="1" applyBorder="1" applyAlignment="1">
      <alignment horizontal="left" vertical="top" wrapText="1" indent="1"/>
    </xf>
    <xf numFmtId="0" fontId="7" fillId="0" borderId="11" xfId="4" applyFont="1" applyFill="1" applyBorder="1" applyAlignment="1">
      <alignment vertical="top" wrapText="1"/>
    </xf>
    <xf numFmtId="0" fontId="7" fillId="0" borderId="7" xfId="4" applyFont="1" applyFill="1" applyBorder="1" applyAlignment="1">
      <alignment vertical="top" wrapText="1"/>
    </xf>
    <xf numFmtId="0" fontId="7" fillId="0" borderId="12" xfId="0" applyFont="1" applyFill="1" applyBorder="1" applyAlignment="1">
      <alignment horizontal="justify" vertical="top" wrapText="1"/>
    </xf>
    <xf numFmtId="49" fontId="7" fillId="0" borderId="7" xfId="0" applyNumberFormat="1" applyFont="1" applyFill="1" applyBorder="1" applyAlignment="1">
      <alignment vertical="top" wrapText="1"/>
    </xf>
    <xf numFmtId="49" fontId="10" fillId="0" borderId="1" xfId="0" applyNumberFormat="1" applyFont="1" applyFill="1" applyBorder="1" applyAlignment="1">
      <alignment horizontal="right" vertical="center" wrapText="1"/>
    </xf>
    <xf numFmtId="49" fontId="12" fillId="0" borderId="5" xfId="0" applyNumberFormat="1" applyFont="1" applyFill="1" applyBorder="1" applyAlignment="1">
      <alignment vertical="top" wrapText="1"/>
    </xf>
    <xf numFmtId="49" fontId="7" fillId="0" borderId="13"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17" fillId="0" borderId="0" xfId="0" applyFont="1" applyFill="1" applyBorder="1" applyAlignment="1">
      <alignment horizontal="center"/>
    </xf>
    <xf numFmtId="49" fontId="7" fillId="0" borderId="1" xfId="0" applyNumberFormat="1" applyFont="1" applyFill="1" applyBorder="1" applyAlignment="1">
      <alignment horizontal="left" vertical="center" wrapText="1"/>
    </xf>
    <xf numFmtId="176" fontId="34" fillId="0" borderId="2" xfId="0" applyNumberFormat="1" applyFont="1" applyFill="1" applyBorder="1" applyAlignment="1">
      <alignment horizontal="right" vertical="top" wrapText="1"/>
    </xf>
    <xf numFmtId="0" fontId="34" fillId="0" borderId="0" xfId="4" applyFont="1" applyFill="1"/>
    <xf numFmtId="176" fontId="13" fillId="0" borderId="5" xfId="0" applyNumberFormat="1" applyFont="1" applyFill="1" applyBorder="1" applyAlignment="1">
      <alignment horizontal="center" vertical="center" wrapText="1"/>
    </xf>
    <xf numFmtId="49" fontId="13" fillId="0" borderId="1" xfId="0" applyNumberFormat="1" applyFont="1" applyFill="1" applyBorder="1" applyAlignment="1">
      <alignment horizontal="right" vertical="center" wrapText="1"/>
    </xf>
    <xf numFmtId="49" fontId="11" fillId="0" borderId="0" xfId="0" applyNumberFormat="1" applyFont="1" applyAlignment="1">
      <alignment horizontal="center" vertical="top" wrapText="1"/>
    </xf>
    <xf numFmtId="176" fontId="11" fillId="0" borderId="2" xfId="0" applyNumberFormat="1" applyFont="1" applyBorder="1" applyAlignment="1">
      <alignment horizontal="right" vertical="center" wrapText="1"/>
    </xf>
    <xf numFmtId="49" fontId="12" fillId="0" borderId="2" xfId="0" applyNumberFormat="1" applyFont="1" applyBorder="1" applyAlignment="1">
      <alignment vertical="center" wrapText="1"/>
    </xf>
    <xf numFmtId="49" fontId="12" fillId="0" borderId="4" xfId="0" applyNumberFormat="1" applyFont="1" applyBorder="1" applyAlignment="1">
      <alignment vertical="center" wrapText="1"/>
    </xf>
    <xf numFmtId="49" fontId="11" fillId="0" borderId="0" xfId="0" applyNumberFormat="1" applyFont="1" applyBorder="1" applyAlignment="1">
      <alignment horizontal="center" vertical="top" wrapText="1"/>
    </xf>
    <xf numFmtId="0" fontId="6" fillId="0" borderId="0" xfId="4" applyFont="1"/>
    <xf numFmtId="49" fontId="6" fillId="0" borderId="0" xfId="0" applyNumberFormat="1" applyFont="1" applyAlignment="1">
      <alignment horizontal="center" vertical="top" wrapText="1"/>
    </xf>
    <xf numFmtId="49" fontId="20" fillId="0" borderId="0" xfId="0" applyNumberFormat="1" applyFont="1" applyAlignment="1">
      <alignment horizontal="left" vertical="center" wrapText="1"/>
    </xf>
    <xf numFmtId="176" fontId="7" fillId="0" borderId="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1" xfId="0" applyNumberFormat="1" applyFont="1" applyBorder="1" applyAlignment="1">
      <alignment horizontal="right" vertical="center" wrapText="1"/>
    </xf>
    <xf numFmtId="49" fontId="9" fillId="0" borderId="0" xfId="0" applyNumberFormat="1" applyFont="1" applyAlignment="1">
      <alignment vertical="center" wrapText="1"/>
    </xf>
    <xf numFmtId="49" fontId="14" fillId="0" borderId="0" xfId="0" applyNumberFormat="1" applyFont="1" applyAlignment="1">
      <alignment horizontal="center" vertical="top" wrapText="1"/>
    </xf>
    <xf numFmtId="0" fontId="10" fillId="0" borderId="0" xfId="0" applyFont="1" applyFill="1" applyBorder="1" applyAlignment="1">
      <alignment horizontal="right"/>
    </xf>
    <xf numFmtId="176" fontId="34" fillId="0" borderId="2" xfId="0" applyNumberFormat="1" applyFont="1" applyFill="1" applyBorder="1" applyAlignment="1">
      <alignment horizontal="right" vertical="center" wrapText="1"/>
    </xf>
    <xf numFmtId="49" fontId="12" fillId="0" borderId="2" xfId="0" applyNumberFormat="1" applyFont="1" applyFill="1" applyBorder="1" applyAlignment="1">
      <alignment vertical="center" wrapText="1"/>
    </xf>
    <xf numFmtId="49" fontId="12" fillId="0" borderId="4" xfId="0" applyNumberFormat="1" applyFont="1" applyFill="1" applyBorder="1" applyAlignment="1">
      <alignment vertical="center" wrapText="1"/>
    </xf>
    <xf numFmtId="49" fontId="7" fillId="0" borderId="2" xfId="0" applyNumberFormat="1" applyFont="1" applyFill="1" applyBorder="1" applyAlignment="1">
      <alignment horizontal="left" vertical="top" wrapText="1" indent="1"/>
    </xf>
    <xf numFmtId="0" fontId="7" fillId="0" borderId="2" xfId="0" applyFont="1" applyFill="1" applyBorder="1" applyAlignment="1">
      <alignment horizontal="left" vertical="top" indent="3"/>
    </xf>
    <xf numFmtId="49" fontId="7" fillId="0" borderId="2" xfId="0" applyNumberFormat="1" applyFont="1" applyFill="1" applyBorder="1" applyAlignment="1">
      <alignment horizontal="center" vertical="top" wrapText="1"/>
    </xf>
    <xf numFmtId="0" fontId="7" fillId="0" borderId="3" xfId="0" applyFont="1" applyFill="1" applyBorder="1" applyAlignment="1">
      <alignment horizontal="left" vertical="top" indent="3"/>
    </xf>
    <xf numFmtId="49" fontId="7" fillId="0" borderId="3" xfId="0" applyNumberFormat="1" applyFont="1" applyFill="1" applyBorder="1" applyAlignment="1">
      <alignment horizontal="left" vertical="top" wrapText="1" indent="1"/>
    </xf>
    <xf numFmtId="0" fontId="7" fillId="0" borderId="6" xfId="0" applyFont="1" applyFill="1" applyBorder="1" applyAlignment="1">
      <alignment horizontal="left" vertical="top" indent="3"/>
    </xf>
    <xf numFmtId="49" fontId="7" fillId="0" borderId="2" xfId="0" applyNumberFormat="1" applyFont="1" applyBorder="1" applyAlignment="1">
      <alignment vertical="top" wrapText="1"/>
    </xf>
    <xf numFmtId="0" fontId="7" fillId="0" borderId="2" xfId="4" applyFont="1" applyBorder="1" applyAlignment="1">
      <alignment vertical="top" wrapText="1"/>
    </xf>
    <xf numFmtId="0" fontId="7" fillId="0" borderId="3" xfId="4" applyFont="1" applyBorder="1" applyAlignment="1">
      <alignment vertical="top" wrapText="1"/>
    </xf>
    <xf numFmtId="176" fontId="13" fillId="0" borderId="2" xfId="4" applyNumberFormat="1" applyFont="1" applyBorder="1" applyAlignment="1">
      <alignment vertical="top"/>
    </xf>
    <xf numFmtId="176" fontId="13" fillId="0" borderId="3" xfId="4" applyNumberFormat="1" applyFont="1" applyBorder="1" applyAlignment="1">
      <alignment vertical="top"/>
    </xf>
    <xf numFmtId="49" fontId="7" fillId="0" borderId="0" xfId="0" applyNumberFormat="1" applyFont="1" applyFill="1" applyAlignment="1">
      <alignment horizontal="center" vertical="top" wrapText="1"/>
    </xf>
    <xf numFmtId="49" fontId="20" fillId="0" borderId="0" xfId="0" applyNumberFormat="1" applyFont="1" applyFill="1" applyAlignment="1">
      <alignment horizontal="left" vertical="center" wrapText="1"/>
    </xf>
    <xf numFmtId="49" fontId="6" fillId="0" borderId="0" xfId="0" applyNumberFormat="1" applyFont="1" applyFill="1" applyAlignment="1">
      <alignment horizontal="center" vertical="top" wrapText="1"/>
    </xf>
    <xf numFmtId="0" fontId="13" fillId="0" borderId="6" xfId="0" applyFont="1" applyFill="1" applyBorder="1" applyAlignment="1">
      <alignment vertical="top"/>
    </xf>
    <xf numFmtId="179" fontId="13" fillId="0" borderId="6" xfId="0" applyNumberFormat="1" applyFont="1" applyFill="1" applyBorder="1" applyAlignment="1">
      <alignment vertical="top"/>
    </xf>
    <xf numFmtId="0" fontId="13" fillId="0" borderId="2" xfId="0" applyFont="1" applyFill="1" applyBorder="1" applyAlignment="1">
      <alignment vertical="top"/>
    </xf>
    <xf numFmtId="179" fontId="13" fillId="0" borderId="2" xfId="0" applyNumberFormat="1" applyFont="1" applyFill="1" applyBorder="1" applyAlignment="1">
      <alignment vertical="top"/>
    </xf>
    <xf numFmtId="41" fontId="13" fillId="0" borderId="2" xfId="0" applyNumberFormat="1" applyFont="1" applyFill="1" applyBorder="1" applyAlignment="1">
      <alignment vertical="top"/>
    </xf>
    <xf numFmtId="179" fontId="13" fillId="0" borderId="3" xfId="0" applyNumberFormat="1" applyFont="1" applyFill="1" applyBorder="1" applyAlignment="1">
      <alignment vertical="top"/>
    </xf>
    <xf numFmtId="0" fontId="7" fillId="0" borderId="6" xfId="0" applyFont="1" applyFill="1" applyBorder="1" applyAlignment="1">
      <alignment vertical="top" wrapText="1"/>
    </xf>
    <xf numFmtId="41" fontId="13" fillId="0" borderId="3" xfId="0" applyNumberFormat="1" applyFont="1" applyFill="1" applyBorder="1" applyAlignment="1">
      <alignment vertical="top"/>
    </xf>
    <xf numFmtId="179" fontId="23" fillId="0" borderId="6" xfId="0" applyNumberFormat="1" applyFont="1" applyFill="1" applyBorder="1" applyAlignment="1">
      <alignment vertical="center"/>
    </xf>
    <xf numFmtId="179" fontId="13" fillId="0" borderId="2" xfId="4" applyNumberFormat="1" applyFont="1" applyFill="1" applyBorder="1" applyAlignment="1">
      <alignment vertical="top" wrapText="1"/>
    </xf>
    <xf numFmtId="49" fontId="18" fillId="0" borderId="6" xfId="0" applyNumberFormat="1" applyFont="1" applyFill="1" applyBorder="1" applyAlignment="1">
      <alignment horizontal="center" vertical="center" wrapText="1"/>
    </xf>
    <xf numFmtId="49" fontId="7" fillId="0" borderId="3" xfId="0" applyNumberFormat="1" applyFont="1" applyFill="1" applyBorder="1" applyAlignment="1">
      <alignment horizontal="left" vertical="top" wrapText="1"/>
    </xf>
    <xf numFmtId="49" fontId="7" fillId="0" borderId="3" xfId="0" applyNumberFormat="1" applyFont="1" applyBorder="1" applyAlignment="1">
      <alignment vertical="top" wrapText="1"/>
    </xf>
    <xf numFmtId="49" fontId="7" fillId="0" borderId="6" xfId="0" applyNumberFormat="1" applyFont="1" applyFill="1" applyBorder="1" applyAlignment="1">
      <alignment horizontal="left" vertical="top" wrapText="1" indent="1"/>
    </xf>
    <xf numFmtId="0" fontId="7" fillId="0" borderId="6" xfId="4" applyFont="1" applyBorder="1" applyAlignment="1">
      <alignment vertical="top" wrapText="1"/>
    </xf>
    <xf numFmtId="176" fontId="13" fillId="0" borderId="6" xfId="4" applyNumberFormat="1" applyFont="1" applyBorder="1" applyAlignment="1">
      <alignment vertical="top"/>
    </xf>
    <xf numFmtId="49" fontId="30" fillId="0" borderId="2" xfId="0" applyNumberFormat="1" applyFont="1" applyFill="1" applyBorder="1" applyAlignment="1">
      <alignment horizontal="center" vertical="center" wrapText="1"/>
    </xf>
    <xf numFmtId="176" fontId="30" fillId="0" borderId="6" xfId="0" applyNumberFormat="1" applyFont="1" applyFill="1" applyBorder="1" applyAlignment="1">
      <alignment horizontal="center" vertical="center" wrapText="1"/>
    </xf>
    <xf numFmtId="176" fontId="30" fillId="0" borderId="3" xfId="0" applyNumberFormat="1" applyFont="1" applyFill="1" applyBorder="1" applyAlignment="1">
      <alignment horizontal="center" vertical="center" wrapText="1"/>
    </xf>
    <xf numFmtId="176" fontId="30" fillId="0" borderId="2"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 xfId="0" applyNumberFormat="1" applyFont="1" applyFill="1" applyBorder="1" applyAlignment="1">
      <alignment horizontal="right" vertical="center" wrapText="1"/>
    </xf>
    <xf numFmtId="49" fontId="30" fillId="0"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16"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49" fontId="29" fillId="0" borderId="10" xfId="0" applyNumberFormat="1" applyFont="1" applyBorder="1" applyAlignment="1">
      <alignment horizontal="justify" vertical="top" wrapText="1"/>
    </xf>
    <xf numFmtId="0" fontId="35" fillId="0" borderId="10" xfId="0" applyFont="1" applyBorder="1" applyAlignment="1">
      <alignment horizontal="justify" vertical="top" wrapText="1"/>
    </xf>
    <xf numFmtId="0" fontId="16" fillId="0" borderId="0" xfId="0" applyFont="1" applyFill="1" applyBorder="1" applyAlignment="1">
      <alignment horizontal="center"/>
    </xf>
    <xf numFmtId="0" fontId="28" fillId="0" borderId="0" xfId="0" applyFont="1" applyFill="1" applyBorder="1" applyAlignment="1">
      <alignment horizontal="center"/>
    </xf>
    <xf numFmtId="0" fontId="17" fillId="0" borderId="0" xfId="0" applyFont="1" applyFill="1" applyBorder="1" applyAlignment="1">
      <alignment horizontal="center"/>
    </xf>
    <xf numFmtId="177" fontId="13" fillId="0" borderId="6" xfId="8" applyNumberFormat="1" applyFont="1" applyFill="1" applyBorder="1" applyAlignment="1">
      <alignment vertical="top"/>
    </xf>
  </cellXfs>
  <cellStyles count="15">
    <cellStyle name="一般" xfId="0" builtinId="0"/>
    <cellStyle name="一般 2" xfId="1" xr:uid="{00000000-0005-0000-0000-000001000000}"/>
    <cellStyle name="一般 2 2" xfId="2" xr:uid="{00000000-0005-0000-0000-000002000000}"/>
    <cellStyle name="一般 2 3" xfId="12" xr:uid="{A86E2E83-27EF-4469-8F05-8D27F33D1AAD}"/>
    <cellStyle name="一般 2 4" xfId="3" xr:uid="{00000000-0005-0000-0000-000003000000}"/>
    <cellStyle name="一般 3" xfId="4" xr:uid="{00000000-0005-0000-0000-000004000000}"/>
    <cellStyle name="一般 4" xfId="13" xr:uid="{FBFA90AE-564D-4F21-98D9-0E4667448543}"/>
    <cellStyle name="一般 4 2" xfId="14" xr:uid="{2C9A332B-87A6-42E9-AA8F-4F8D9C571AE6}"/>
    <cellStyle name="千分位 2" xfId="5" xr:uid="{00000000-0005-0000-0000-000006000000}"/>
    <cellStyle name="千分位 2 2" xfId="6" xr:uid="{00000000-0005-0000-0000-000007000000}"/>
    <cellStyle name="千分位 2 2 2 2" xfId="7" xr:uid="{00000000-0005-0000-0000-000008000000}"/>
    <cellStyle name="千分位 3" xfId="8" xr:uid="{00000000-0005-0000-0000-000009000000}"/>
    <cellStyle name="千分位 4" xfId="11" xr:uid="{82745624-1D4B-439A-8C5D-D96B73F3B5DE}"/>
    <cellStyle name="百分比 2" xfId="9" xr:uid="{00000000-0005-0000-0000-00000A000000}"/>
    <cellStyle name="樣式 1"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37A15-C8BE-40C9-AF54-DFAA5AAC862C}">
  <sheetPr>
    <tabColor theme="6" tint="0.79998168889431442"/>
    <pageSetUpPr fitToPage="1"/>
  </sheetPr>
  <dimension ref="A1:C25"/>
  <sheetViews>
    <sheetView tabSelected="1" view="pageBreakPreview" topLeftCell="A4" zoomScale="90" zoomScaleNormal="100" zoomScaleSheetLayoutView="90" workbookViewId="0">
      <selection activeCell="B7" sqref="B7"/>
    </sheetView>
  </sheetViews>
  <sheetFormatPr defaultColWidth="9" defaultRowHeight="21.9" customHeight="1"/>
  <cols>
    <col min="1" max="1" width="40.77734375" style="3" customWidth="1"/>
    <col min="2" max="2" width="30.77734375" style="4" customWidth="1"/>
    <col min="3" max="3" width="20.77734375" style="4" customWidth="1"/>
    <col min="4" max="16384" width="9" style="2"/>
  </cols>
  <sheetData>
    <row r="1" spans="1:3" s="1" customFormat="1" ht="22.2">
      <c r="A1" s="153" t="s">
        <v>74</v>
      </c>
      <c r="B1" s="153"/>
      <c r="C1" s="153"/>
    </row>
    <row r="2" spans="1:3" s="1" customFormat="1" ht="22.2">
      <c r="A2" s="154" t="s">
        <v>75</v>
      </c>
      <c r="B2" s="154"/>
      <c r="C2" s="154"/>
    </row>
    <row r="3" spans="1:3" s="1" customFormat="1" ht="15.9" customHeight="1">
      <c r="A3" s="155" t="s">
        <v>242</v>
      </c>
      <c r="B3" s="155"/>
      <c r="C3" s="155"/>
    </row>
    <row r="4" spans="1:3" s="1" customFormat="1" ht="15.9" customHeight="1">
      <c r="A4" s="156" t="s">
        <v>0</v>
      </c>
      <c r="B4" s="156"/>
      <c r="C4" s="156"/>
    </row>
    <row r="5" spans="1:3" ht="24.9" customHeight="1">
      <c r="A5" s="157" t="s">
        <v>76</v>
      </c>
      <c r="B5" s="150" t="s">
        <v>20</v>
      </c>
      <c r="C5" s="150" t="s">
        <v>77</v>
      </c>
    </row>
    <row r="6" spans="1:3" ht="24.9" customHeight="1">
      <c r="A6" s="149"/>
      <c r="B6" s="151"/>
      <c r="C6" s="151"/>
    </row>
    <row r="7" spans="1:3" s="43" customFormat="1" ht="36" customHeight="1">
      <c r="A7" s="63" t="s">
        <v>83</v>
      </c>
      <c r="B7" s="64">
        <f>SUM(B8:B16)</f>
        <v>18383042020</v>
      </c>
      <c r="C7" s="65"/>
    </row>
    <row r="8" spans="1:3" s="1" customFormat="1" ht="36" customHeight="1">
      <c r="A8" s="66" t="s">
        <v>9</v>
      </c>
      <c r="B8" s="67">
        <f>內政!D6</f>
        <v>353938838</v>
      </c>
      <c r="C8" s="68" t="s">
        <v>87</v>
      </c>
    </row>
    <row r="9" spans="1:3" s="1" customFormat="1" ht="36" customHeight="1">
      <c r="A9" s="66" t="s">
        <v>10</v>
      </c>
      <c r="B9" s="67">
        <f>營建!D6</f>
        <v>17441369468</v>
      </c>
      <c r="C9" s="68" t="s">
        <v>200</v>
      </c>
    </row>
    <row r="10" spans="1:3" s="1" customFormat="1" ht="36" customHeight="1">
      <c r="A10" s="66" t="s">
        <v>11</v>
      </c>
      <c r="B10" s="67">
        <f>警政!D6</f>
        <v>41739981</v>
      </c>
      <c r="C10" s="68" t="s">
        <v>507</v>
      </c>
    </row>
    <row r="11" spans="1:3" s="21" customFormat="1" ht="36" customHeight="1">
      <c r="A11" s="66" t="s">
        <v>12</v>
      </c>
      <c r="B11" s="67">
        <v>0</v>
      </c>
      <c r="C11" s="68"/>
    </row>
    <row r="12" spans="1:3" s="21" customFormat="1" ht="36" customHeight="1">
      <c r="A12" s="66" t="s">
        <v>13</v>
      </c>
      <c r="B12" s="67">
        <f>消防!D6</f>
        <v>250402036</v>
      </c>
      <c r="C12" s="68" t="s">
        <v>508</v>
      </c>
    </row>
    <row r="13" spans="1:3" s="21" customFormat="1" ht="36" customHeight="1">
      <c r="A13" s="66" t="s">
        <v>14</v>
      </c>
      <c r="B13" s="67">
        <f>'役政 '!D6</f>
        <v>294195697</v>
      </c>
      <c r="C13" s="68" t="s">
        <v>88</v>
      </c>
    </row>
    <row r="14" spans="1:3" s="21" customFormat="1" ht="36" customHeight="1">
      <c r="A14" s="66" t="s">
        <v>15</v>
      </c>
      <c r="B14" s="67">
        <f>移民!D6</f>
        <v>1396000</v>
      </c>
      <c r="C14" s="68" t="s">
        <v>89</v>
      </c>
    </row>
    <row r="15" spans="1:3" s="21" customFormat="1" ht="36" customHeight="1">
      <c r="A15" s="66" t="s">
        <v>16</v>
      </c>
      <c r="B15" s="67">
        <v>0</v>
      </c>
      <c r="C15" s="68"/>
    </row>
    <row r="16" spans="1:3" s="21" customFormat="1" ht="36" customHeight="1" thickBot="1">
      <c r="A16" s="69" t="s">
        <v>17</v>
      </c>
      <c r="B16" s="70">
        <v>0</v>
      </c>
      <c r="C16" s="71"/>
    </row>
    <row r="17" spans="1:3" s="21" customFormat="1" ht="24.9" customHeight="1" thickTop="1">
      <c r="A17" s="149" t="s">
        <v>78</v>
      </c>
      <c r="B17" s="150" t="s">
        <v>20</v>
      </c>
      <c r="C17" s="152" t="s">
        <v>77</v>
      </c>
    </row>
    <row r="18" spans="1:3" s="21" customFormat="1" ht="24.9" customHeight="1">
      <c r="A18" s="149"/>
      <c r="B18" s="151"/>
      <c r="C18" s="152"/>
    </row>
    <row r="19" spans="1:3" s="44" customFormat="1" ht="36" customHeight="1">
      <c r="A19" s="63" t="s">
        <v>84</v>
      </c>
      <c r="B19" s="72">
        <f>SUM(B20:B25)</f>
        <v>2651136165</v>
      </c>
      <c r="C19" s="65"/>
    </row>
    <row r="20" spans="1:3" s="21" customFormat="1" ht="36" customHeight="1">
      <c r="A20" s="73" t="s">
        <v>511</v>
      </c>
      <c r="B20" s="67">
        <f>營建建設基金!C6</f>
        <v>2386967482</v>
      </c>
      <c r="C20" s="68" t="s">
        <v>201</v>
      </c>
    </row>
    <row r="21" spans="1:3" s="21" customFormat="1" ht="36" customHeight="1">
      <c r="A21" s="73" t="s">
        <v>512</v>
      </c>
      <c r="B21" s="67">
        <v>0</v>
      </c>
      <c r="C21" s="68"/>
    </row>
    <row r="22" spans="1:3" s="21" customFormat="1" ht="36" customHeight="1">
      <c r="A22" s="73" t="s">
        <v>513</v>
      </c>
      <c r="B22" s="67">
        <f>新住民發展基金!C6</f>
        <v>138430948</v>
      </c>
      <c r="C22" s="68" t="s">
        <v>509</v>
      </c>
    </row>
    <row r="23" spans="1:3" s="21" customFormat="1" ht="36" customHeight="1">
      <c r="A23" s="73" t="s">
        <v>514</v>
      </c>
      <c r="B23" s="67">
        <f>研發及產業訓儲替代役基金!C7</f>
        <v>976227</v>
      </c>
      <c r="C23" s="68" t="s">
        <v>517</v>
      </c>
    </row>
    <row r="24" spans="1:3" s="21" customFormat="1" ht="45" customHeight="1">
      <c r="A24" s="73" t="s">
        <v>515</v>
      </c>
      <c r="B24" s="67">
        <v>0</v>
      </c>
      <c r="C24" s="68"/>
    </row>
    <row r="25" spans="1:3" ht="36" customHeight="1">
      <c r="A25" s="73" t="s">
        <v>516</v>
      </c>
      <c r="B25" s="67">
        <f>國土永續發展基金!C6</f>
        <v>124761508</v>
      </c>
      <c r="C25" s="68" t="s">
        <v>518</v>
      </c>
    </row>
  </sheetData>
  <mergeCells count="10">
    <mergeCell ref="A17:A18"/>
    <mergeCell ref="B17:B18"/>
    <mergeCell ref="C17:C18"/>
    <mergeCell ref="A1:C1"/>
    <mergeCell ref="A2:C2"/>
    <mergeCell ref="A3:C3"/>
    <mergeCell ref="A4:C4"/>
    <mergeCell ref="A5:A6"/>
    <mergeCell ref="B5:B6"/>
    <mergeCell ref="C5:C6"/>
  </mergeCells>
  <phoneticPr fontId="22" type="noConversion"/>
  <printOptions horizontalCentered="1"/>
  <pageMargins left="0.70866141732283472" right="0.70866141732283472" top="0.59055118110236227" bottom="0.70866141732283472" header="0.31496062992125984" footer="0.35433070866141736"/>
  <pageSetup paperSize="9" scale="94" firstPageNumber="3" fitToHeight="100" pageOrder="overThenDown" orientation="portrait" useFirstPageNumber="1" r:id="rId1"/>
  <headerFooter>
    <oddHeader>&amp;R&amp;"標楷體,標準"&amp;16附表</oddHeader>
    <oddFooter>&amp;C&amp;"標楷體,標準"&amp;18&amp;P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B0AFB-A902-4A02-AFCB-6718DB459096}">
  <sheetPr>
    <tabColor theme="8" tint="0.79998168889431442"/>
    <pageSetUpPr fitToPage="1"/>
  </sheetPr>
  <dimension ref="A1:E309"/>
  <sheetViews>
    <sheetView view="pageBreakPreview" zoomScale="90" zoomScaleNormal="100" zoomScaleSheetLayoutView="90" workbookViewId="0">
      <selection activeCell="B20" sqref="B20"/>
    </sheetView>
  </sheetViews>
  <sheetFormatPr defaultColWidth="9" defaultRowHeight="22.2" customHeight="1"/>
  <cols>
    <col min="1" max="1" width="36.77734375" style="104" customWidth="1"/>
    <col min="2" max="2" width="40.77734375" style="105" customWidth="1"/>
    <col min="3" max="3" width="20.77734375" style="103" customWidth="1"/>
    <col min="4" max="5" width="20.77734375" style="102" customWidth="1"/>
    <col min="6" max="16384" width="9" style="102"/>
  </cols>
  <sheetData>
    <row r="1" spans="1:5" ht="21" customHeight="1">
      <c r="A1" s="30" t="s">
        <v>499</v>
      </c>
      <c r="B1" s="30" t="s">
        <v>500</v>
      </c>
      <c r="C1" s="30" t="s">
        <v>6</v>
      </c>
      <c r="E1" s="114"/>
    </row>
    <row r="2" spans="1:5" s="108" customFormat="1" ht="21" customHeight="1">
      <c r="A2" s="160" t="s">
        <v>81</v>
      </c>
      <c r="B2" s="160"/>
      <c r="C2" s="160"/>
      <c r="E2" s="109" t="s">
        <v>8</v>
      </c>
    </row>
    <row r="3" spans="1:5" s="108" customFormat="1" ht="21" customHeight="1">
      <c r="A3" s="161" t="s">
        <v>19</v>
      </c>
      <c r="B3" s="161"/>
      <c r="C3" s="161"/>
      <c r="E3" s="109" t="s">
        <v>8</v>
      </c>
    </row>
    <row r="4" spans="1:5" s="108" customFormat="1" ht="21" customHeight="1">
      <c r="A4" s="113"/>
      <c r="B4" s="97" t="s">
        <v>498</v>
      </c>
      <c r="C4" s="112" t="s">
        <v>0</v>
      </c>
      <c r="E4" s="109" t="s">
        <v>8</v>
      </c>
    </row>
    <row r="5" spans="1:5" ht="36" customHeight="1">
      <c r="A5" s="111" t="s">
        <v>28</v>
      </c>
      <c r="B5" s="111" t="s">
        <v>31</v>
      </c>
      <c r="C5" s="110" t="s">
        <v>20</v>
      </c>
      <c r="E5" s="109" t="s">
        <v>23</v>
      </c>
    </row>
    <row r="6" spans="1:5" s="132" customFormat="1" ht="36" customHeight="1">
      <c r="A6" s="42" t="s">
        <v>81</v>
      </c>
      <c r="B6" s="49"/>
      <c r="C6" s="76">
        <f>C7+C47+C105+C148</f>
        <v>138430948</v>
      </c>
      <c r="D6" s="130"/>
      <c r="E6" s="131" t="s">
        <v>7</v>
      </c>
    </row>
    <row r="7" spans="1:5" s="108" customFormat="1" ht="36" customHeight="1">
      <c r="A7" s="35" t="s">
        <v>501</v>
      </c>
      <c r="B7" s="125"/>
      <c r="C7" s="13">
        <f>C8+C20</f>
        <v>14965210</v>
      </c>
    </row>
    <row r="8" spans="1:5" s="108" customFormat="1" ht="36" customHeight="1">
      <c r="A8" s="119" t="s">
        <v>1</v>
      </c>
      <c r="B8" s="126"/>
      <c r="C8" s="13">
        <f>SUM(C9:C19)</f>
        <v>5986585</v>
      </c>
    </row>
    <row r="9" spans="1:5" s="107" customFormat="1" ht="36" customHeight="1">
      <c r="A9" s="11" t="s">
        <v>125</v>
      </c>
      <c r="B9" s="126" t="s">
        <v>485</v>
      </c>
      <c r="C9" s="14">
        <v>1003442</v>
      </c>
    </row>
    <row r="10" spans="1:5" s="107" customFormat="1" ht="36" customHeight="1">
      <c r="A10" s="11" t="s">
        <v>130</v>
      </c>
      <c r="B10" s="126" t="s">
        <v>484</v>
      </c>
      <c r="C10" s="14">
        <v>523753</v>
      </c>
    </row>
    <row r="11" spans="1:5" s="107" customFormat="1" ht="36" customHeight="1">
      <c r="A11" s="11" t="s">
        <v>130</v>
      </c>
      <c r="B11" s="126" t="s">
        <v>483</v>
      </c>
      <c r="C11" s="14">
        <v>794279</v>
      </c>
    </row>
    <row r="12" spans="1:5" s="107" customFormat="1" ht="36" customHeight="1">
      <c r="A12" s="11" t="s">
        <v>126</v>
      </c>
      <c r="B12" s="126" t="s">
        <v>482</v>
      </c>
      <c r="C12" s="14">
        <v>3709</v>
      </c>
    </row>
    <row r="13" spans="1:5" s="107" customFormat="1" ht="36" customHeight="1">
      <c r="A13" s="11" t="s">
        <v>126</v>
      </c>
      <c r="B13" s="126" t="s">
        <v>481</v>
      </c>
      <c r="C13" s="14">
        <v>20400</v>
      </c>
    </row>
    <row r="14" spans="1:5" s="107" customFormat="1" ht="36" customHeight="1">
      <c r="A14" s="11" t="s">
        <v>126</v>
      </c>
      <c r="B14" s="126" t="s">
        <v>480</v>
      </c>
      <c r="C14" s="14">
        <v>456944</v>
      </c>
    </row>
    <row r="15" spans="1:5" s="107" customFormat="1" ht="36" customHeight="1">
      <c r="A15" s="11" t="s">
        <v>127</v>
      </c>
      <c r="B15" s="126" t="s">
        <v>479</v>
      </c>
      <c r="C15" s="14">
        <v>299058</v>
      </c>
    </row>
    <row r="16" spans="1:5" s="107" customFormat="1" ht="36" customHeight="1">
      <c r="A16" s="11" t="s">
        <v>127</v>
      </c>
      <c r="B16" s="126" t="s">
        <v>478</v>
      </c>
      <c r="C16" s="14">
        <v>425000</v>
      </c>
    </row>
    <row r="17" spans="1:3" s="107" customFormat="1" ht="36" customHeight="1">
      <c r="A17" s="11" t="s">
        <v>127</v>
      </c>
      <c r="B17" s="126" t="s">
        <v>477</v>
      </c>
      <c r="C17" s="14">
        <v>1000000</v>
      </c>
    </row>
    <row r="18" spans="1:3" s="107" customFormat="1" ht="36" customHeight="1">
      <c r="A18" s="11" t="s">
        <v>128</v>
      </c>
      <c r="B18" s="126" t="s">
        <v>476</v>
      </c>
      <c r="C18" s="14">
        <v>60000</v>
      </c>
    </row>
    <row r="19" spans="1:3" s="107" customFormat="1" ht="36" customHeight="1">
      <c r="A19" s="11" t="s">
        <v>129</v>
      </c>
      <c r="B19" s="126" t="s">
        <v>475</v>
      </c>
      <c r="C19" s="14">
        <v>1400000</v>
      </c>
    </row>
    <row r="20" spans="1:3" s="107" customFormat="1" ht="36" customHeight="1">
      <c r="A20" s="119" t="s">
        <v>203</v>
      </c>
      <c r="B20" s="126"/>
      <c r="C20" s="14">
        <f>SUM(C21:C46)</f>
        <v>8978625</v>
      </c>
    </row>
    <row r="21" spans="1:3" s="107" customFormat="1" ht="36" customHeight="1">
      <c r="A21" s="11" t="s">
        <v>134</v>
      </c>
      <c r="B21" s="126" t="s">
        <v>474</v>
      </c>
      <c r="C21" s="14">
        <v>1315994</v>
      </c>
    </row>
    <row r="22" spans="1:3" s="107" customFormat="1" ht="36" customHeight="1">
      <c r="A22" s="11" t="s">
        <v>135</v>
      </c>
      <c r="B22" s="126" t="s">
        <v>473</v>
      </c>
      <c r="C22" s="14">
        <v>494675</v>
      </c>
    </row>
    <row r="23" spans="1:3" s="107" customFormat="1" ht="36" customHeight="1">
      <c r="A23" s="11" t="s">
        <v>135</v>
      </c>
      <c r="B23" s="126" t="s">
        <v>472</v>
      </c>
      <c r="C23" s="14">
        <v>169060</v>
      </c>
    </row>
    <row r="24" spans="1:3" s="107" customFormat="1" ht="36" customHeight="1">
      <c r="A24" s="11" t="s">
        <v>136</v>
      </c>
      <c r="B24" s="126" t="s">
        <v>177</v>
      </c>
      <c r="C24" s="14">
        <v>10136</v>
      </c>
    </row>
    <row r="25" spans="1:3" s="107" customFormat="1" ht="36" customHeight="1">
      <c r="A25" s="11" t="s">
        <v>136</v>
      </c>
      <c r="B25" s="126" t="s">
        <v>471</v>
      </c>
      <c r="C25" s="14">
        <v>1325985</v>
      </c>
    </row>
    <row r="26" spans="1:3" s="107" customFormat="1" ht="36" customHeight="1">
      <c r="A26" s="19" t="s">
        <v>136</v>
      </c>
      <c r="B26" s="127" t="s">
        <v>470</v>
      </c>
      <c r="C26" s="81">
        <v>156530</v>
      </c>
    </row>
    <row r="27" spans="1:3" s="107" customFormat="1" ht="36" customHeight="1">
      <c r="A27" s="11" t="s">
        <v>136</v>
      </c>
      <c r="B27" s="126" t="s">
        <v>469</v>
      </c>
      <c r="C27" s="14">
        <v>37892</v>
      </c>
    </row>
    <row r="28" spans="1:3" s="107" customFormat="1" ht="36" customHeight="1">
      <c r="A28" s="11" t="s">
        <v>137</v>
      </c>
      <c r="B28" s="126" t="s">
        <v>178</v>
      </c>
      <c r="C28" s="14">
        <v>34665</v>
      </c>
    </row>
    <row r="29" spans="1:3" s="107" customFormat="1" ht="36" customHeight="1">
      <c r="A29" s="11" t="s">
        <v>137</v>
      </c>
      <c r="B29" s="126" t="s">
        <v>468</v>
      </c>
      <c r="C29" s="14">
        <v>30000</v>
      </c>
    </row>
    <row r="30" spans="1:3" s="107" customFormat="1" ht="36" customHeight="1">
      <c r="A30" s="11" t="s">
        <v>137</v>
      </c>
      <c r="B30" s="126" t="s">
        <v>467</v>
      </c>
      <c r="C30" s="14">
        <v>1243163</v>
      </c>
    </row>
    <row r="31" spans="1:3" s="107" customFormat="1" ht="36" customHeight="1">
      <c r="A31" s="11" t="s">
        <v>137</v>
      </c>
      <c r="B31" s="126" t="s">
        <v>466</v>
      </c>
      <c r="C31" s="14">
        <v>300005</v>
      </c>
    </row>
    <row r="32" spans="1:3" s="107" customFormat="1" ht="36" customHeight="1">
      <c r="A32" s="11" t="s">
        <v>138</v>
      </c>
      <c r="B32" s="126" t="s">
        <v>465</v>
      </c>
      <c r="C32" s="14">
        <v>145980</v>
      </c>
    </row>
    <row r="33" spans="1:3" s="107" customFormat="1" ht="36" customHeight="1">
      <c r="A33" s="11" t="s">
        <v>139</v>
      </c>
      <c r="B33" s="126" t="s">
        <v>464</v>
      </c>
      <c r="C33" s="14">
        <v>3618</v>
      </c>
    </row>
    <row r="34" spans="1:3" s="107" customFormat="1" ht="36" customHeight="1">
      <c r="A34" s="11" t="s">
        <v>139</v>
      </c>
      <c r="B34" s="126" t="s">
        <v>463</v>
      </c>
      <c r="C34" s="14">
        <v>1254511</v>
      </c>
    </row>
    <row r="35" spans="1:3" s="107" customFormat="1" ht="48.6">
      <c r="A35" s="11" t="s">
        <v>139</v>
      </c>
      <c r="B35" s="126" t="s">
        <v>462</v>
      </c>
      <c r="C35" s="14">
        <v>188905</v>
      </c>
    </row>
    <row r="36" spans="1:3" s="107" customFormat="1" ht="36" customHeight="1">
      <c r="A36" s="11" t="s">
        <v>140</v>
      </c>
      <c r="B36" s="126" t="s">
        <v>461</v>
      </c>
      <c r="C36" s="14">
        <v>131064</v>
      </c>
    </row>
    <row r="37" spans="1:3" s="107" customFormat="1" ht="36" customHeight="1">
      <c r="A37" s="11" t="s">
        <v>140</v>
      </c>
      <c r="B37" s="126" t="s">
        <v>460</v>
      </c>
      <c r="C37" s="14">
        <v>51185</v>
      </c>
    </row>
    <row r="38" spans="1:3" s="107" customFormat="1" ht="36" customHeight="1">
      <c r="A38" s="11" t="s">
        <v>141</v>
      </c>
      <c r="B38" s="126" t="s">
        <v>459</v>
      </c>
      <c r="C38" s="14">
        <v>193660</v>
      </c>
    </row>
    <row r="39" spans="1:3" s="107" customFormat="1" ht="36" customHeight="1">
      <c r="A39" s="11" t="s">
        <v>141</v>
      </c>
      <c r="B39" s="126" t="s">
        <v>458</v>
      </c>
      <c r="C39" s="14">
        <v>97196</v>
      </c>
    </row>
    <row r="40" spans="1:3" s="107" customFormat="1" ht="36" customHeight="1">
      <c r="A40" s="11" t="s">
        <v>141</v>
      </c>
      <c r="B40" s="126" t="s">
        <v>457</v>
      </c>
      <c r="C40" s="14">
        <v>29477</v>
      </c>
    </row>
    <row r="41" spans="1:3" s="107" customFormat="1" ht="36" customHeight="1">
      <c r="A41" s="11" t="s">
        <v>141</v>
      </c>
      <c r="B41" s="126" t="s">
        <v>456</v>
      </c>
      <c r="C41" s="14">
        <v>11000</v>
      </c>
    </row>
    <row r="42" spans="1:3" s="107" customFormat="1" ht="36" customHeight="1">
      <c r="A42" s="11" t="s">
        <v>131</v>
      </c>
      <c r="B42" s="126" t="s">
        <v>455</v>
      </c>
      <c r="C42" s="14">
        <v>87780</v>
      </c>
    </row>
    <row r="43" spans="1:3" s="107" customFormat="1" ht="36" customHeight="1">
      <c r="A43" s="11" t="s">
        <v>132</v>
      </c>
      <c r="B43" s="126" t="s">
        <v>454</v>
      </c>
      <c r="C43" s="14">
        <v>1113000</v>
      </c>
    </row>
    <row r="44" spans="1:3" s="107" customFormat="1" ht="36" customHeight="1">
      <c r="A44" s="11" t="s">
        <v>132</v>
      </c>
      <c r="B44" s="126" t="s">
        <v>453</v>
      </c>
      <c r="C44" s="14">
        <v>128070</v>
      </c>
    </row>
    <row r="45" spans="1:3" s="107" customFormat="1" ht="36" customHeight="1">
      <c r="A45" s="11" t="s">
        <v>164</v>
      </c>
      <c r="B45" s="126" t="s">
        <v>452</v>
      </c>
      <c r="C45" s="14">
        <v>153504</v>
      </c>
    </row>
    <row r="46" spans="1:3" s="107" customFormat="1" ht="36" customHeight="1">
      <c r="A46" s="11" t="s">
        <v>164</v>
      </c>
      <c r="B46" s="126" t="s">
        <v>451</v>
      </c>
      <c r="C46" s="14">
        <v>271570</v>
      </c>
    </row>
    <row r="47" spans="1:3" ht="36" customHeight="1">
      <c r="A47" s="39" t="s">
        <v>502</v>
      </c>
      <c r="B47" s="145"/>
      <c r="C47" s="41">
        <f>C48+C75</f>
        <v>21984943</v>
      </c>
    </row>
    <row r="48" spans="1:3" ht="36" customHeight="1">
      <c r="A48" s="146" t="s">
        <v>1</v>
      </c>
      <c r="B48" s="147"/>
      <c r="C48" s="148">
        <f>SUM(C49:C74)</f>
        <v>18467856</v>
      </c>
    </row>
    <row r="49" spans="1:3" ht="36" customHeight="1">
      <c r="A49" s="11" t="s">
        <v>125</v>
      </c>
      <c r="B49" s="126" t="s">
        <v>450</v>
      </c>
      <c r="C49" s="128">
        <v>3200000</v>
      </c>
    </row>
    <row r="50" spans="1:3" ht="48.6">
      <c r="A50" s="11" t="s">
        <v>125</v>
      </c>
      <c r="B50" s="126" t="s">
        <v>449</v>
      </c>
      <c r="C50" s="128">
        <v>326576</v>
      </c>
    </row>
    <row r="51" spans="1:3" ht="36" customHeight="1">
      <c r="A51" s="11" t="s">
        <v>130</v>
      </c>
      <c r="B51" s="126" t="s">
        <v>448</v>
      </c>
      <c r="C51" s="128">
        <v>7488733</v>
      </c>
    </row>
    <row r="52" spans="1:3" ht="36" customHeight="1">
      <c r="A52" s="11" t="s">
        <v>130</v>
      </c>
      <c r="B52" s="126" t="s">
        <v>447</v>
      </c>
      <c r="C52" s="128">
        <v>118000</v>
      </c>
    </row>
    <row r="53" spans="1:3" ht="36" customHeight="1">
      <c r="A53" s="11" t="s">
        <v>130</v>
      </c>
      <c r="B53" s="126" t="s">
        <v>446</v>
      </c>
      <c r="C53" s="128">
        <v>91260</v>
      </c>
    </row>
    <row r="54" spans="1:3" ht="36" customHeight="1">
      <c r="A54" s="11" t="s">
        <v>130</v>
      </c>
      <c r="B54" s="126" t="s">
        <v>445</v>
      </c>
      <c r="C54" s="128">
        <v>57060</v>
      </c>
    </row>
    <row r="55" spans="1:3" ht="36" customHeight="1">
      <c r="A55" s="11" t="s">
        <v>130</v>
      </c>
      <c r="B55" s="126" t="s">
        <v>444</v>
      </c>
      <c r="C55" s="128">
        <v>43700</v>
      </c>
    </row>
    <row r="56" spans="1:3" ht="36" customHeight="1">
      <c r="A56" s="11" t="s">
        <v>130</v>
      </c>
      <c r="B56" s="126" t="s">
        <v>443</v>
      </c>
      <c r="C56" s="128">
        <v>65665</v>
      </c>
    </row>
    <row r="57" spans="1:3" ht="36" customHeight="1">
      <c r="A57" s="11" t="s">
        <v>130</v>
      </c>
      <c r="B57" s="126" t="s">
        <v>442</v>
      </c>
      <c r="C57" s="128">
        <v>63000</v>
      </c>
    </row>
    <row r="58" spans="1:3" ht="36" customHeight="1">
      <c r="A58" s="11" t="s">
        <v>130</v>
      </c>
      <c r="B58" s="126" t="s">
        <v>441</v>
      </c>
      <c r="C58" s="128">
        <v>62888</v>
      </c>
    </row>
    <row r="59" spans="1:3" ht="36" customHeight="1">
      <c r="A59" s="11" t="s">
        <v>130</v>
      </c>
      <c r="B59" s="126" t="s">
        <v>440</v>
      </c>
      <c r="C59" s="128">
        <v>60760</v>
      </c>
    </row>
    <row r="60" spans="1:3" ht="36" customHeight="1">
      <c r="A60" s="11" t="s">
        <v>130</v>
      </c>
      <c r="B60" s="126" t="s">
        <v>439</v>
      </c>
      <c r="C60" s="128">
        <v>80625</v>
      </c>
    </row>
    <row r="61" spans="1:3" ht="36" customHeight="1">
      <c r="A61" s="11" t="s">
        <v>130</v>
      </c>
      <c r="B61" s="126" t="s">
        <v>438</v>
      </c>
      <c r="C61" s="128">
        <v>327288</v>
      </c>
    </row>
    <row r="62" spans="1:3" ht="36" customHeight="1">
      <c r="A62" s="11" t="s">
        <v>130</v>
      </c>
      <c r="B62" s="126" t="s">
        <v>437</v>
      </c>
      <c r="C62" s="128">
        <v>98000</v>
      </c>
    </row>
    <row r="63" spans="1:3" ht="36" customHeight="1">
      <c r="A63" s="11" t="s">
        <v>130</v>
      </c>
      <c r="B63" s="126" t="s">
        <v>436</v>
      </c>
      <c r="C63" s="128">
        <v>205280</v>
      </c>
    </row>
    <row r="64" spans="1:3" ht="36" customHeight="1">
      <c r="A64" s="11" t="s">
        <v>126</v>
      </c>
      <c r="B64" s="126" t="s">
        <v>435</v>
      </c>
      <c r="C64" s="128">
        <v>89694</v>
      </c>
    </row>
    <row r="65" spans="1:3" ht="36" customHeight="1">
      <c r="A65" s="11" t="s">
        <v>126</v>
      </c>
      <c r="B65" s="126" t="s">
        <v>434</v>
      </c>
      <c r="C65" s="128">
        <v>4090674</v>
      </c>
    </row>
    <row r="66" spans="1:3" ht="36" customHeight="1">
      <c r="A66" s="11" t="s">
        <v>126</v>
      </c>
      <c r="B66" s="126" t="s">
        <v>433</v>
      </c>
      <c r="C66" s="128">
        <v>52000</v>
      </c>
    </row>
    <row r="67" spans="1:3" ht="36" customHeight="1">
      <c r="A67" s="11" t="s">
        <v>127</v>
      </c>
      <c r="B67" s="126" t="s">
        <v>432</v>
      </c>
      <c r="C67" s="128">
        <v>50711</v>
      </c>
    </row>
    <row r="68" spans="1:3" ht="36" customHeight="1">
      <c r="A68" s="19" t="s">
        <v>128</v>
      </c>
      <c r="B68" s="127" t="s">
        <v>431</v>
      </c>
      <c r="C68" s="129">
        <v>34625</v>
      </c>
    </row>
    <row r="69" spans="1:3" ht="36" customHeight="1">
      <c r="A69" s="52" t="s">
        <v>128</v>
      </c>
      <c r="B69" s="147" t="s">
        <v>430</v>
      </c>
      <c r="C69" s="148">
        <v>300000</v>
      </c>
    </row>
    <row r="70" spans="1:3" ht="36" customHeight="1">
      <c r="A70" s="11" t="s">
        <v>128</v>
      </c>
      <c r="B70" s="126" t="s">
        <v>429</v>
      </c>
      <c r="C70" s="128">
        <v>37730</v>
      </c>
    </row>
    <row r="71" spans="1:3" ht="36" customHeight="1">
      <c r="A71" s="11" t="s">
        <v>128</v>
      </c>
      <c r="B71" s="126" t="s">
        <v>428</v>
      </c>
      <c r="C71" s="128">
        <v>39260</v>
      </c>
    </row>
    <row r="72" spans="1:3" ht="36" customHeight="1">
      <c r="A72" s="11" t="s">
        <v>128</v>
      </c>
      <c r="B72" s="126" t="s">
        <v>427</v>
      </c>
      <c r="C72" s="128">
        <v>44750</v>
      </c>
    </row>
    <row r="73" spans="1:3" ht="36" customHeight="1">
      <c r="A73" s="11" t="s">
        <v>128</v>
      </c>
      <c r="B73" s="126" t="s">
        <v>426</v>
      </c>
      <c r="C73" s="128">
        <v>1123949</v>
      </c>
    </row>
    <row r="74" spans="1:3" ht="36" customHeight="1">
      <c r="A74" s="11" t="s">
        <v>129</v>
      </c>
      <c r="B74" s="126" t="s">
        <v>425</v>
      </c>
      <c r="C74" s="128">
        <v>315628</v>
      </c>
    </row>
    <row r="75" spans="1:3" ht="36" customHeight="1">
      <c r="A75" s="119" t="s">
        <v>203</v>
      </c>
      <c r="B75" s="126"/>
      <c r="C75" s="128">
        <f>SUM(C76:C104)</f>
        <v>3517087</v>
      </c>
    </row>
    <row r="76" spans="1:3" ht="36" customHeight="1">
      <c r="A76" s="11" t="s">
        <v>135</v>
      </c>
      <c r="B76" s="126" t="s">
        <v>424</v>
      </c>
      <c r="C76" s="128">
        <v>5542</v>
      </c>
    </row>
    <row r="77" spans="1:3" ht="36" customHeight="1">
      <c r="A77" s="11" t="s">
        <v>135</v>
      </c>
      <c r="B77" s="126" t="s">
        <v>423</v>
      </c>
      <c r="C77" s="128">
        <v>300000</v>
      </c>
    </row>
    <row r="78" spans="1:3" ht="36" customHeight="1">
      <c r="A78" s="11" t="s">
        <v>136</v>
      </c>
      <c r="B78" s="126" t="s">
        <v>422</v>
      </c>
      <c r="C78" s="128">
        <v>26192</v>
      </c>
    </row>
    <row r="79" spans="1:3" ht="36" customHeight="1">
      <c r="A79" s="11" t="s">
        <v>136</v>
      </c>
      <c r="B79" s="126" t="s">
        <v>421</v>
      </c>
      <c r="C79" s="128">
        <v>103000</v>
      </c>
    </row>
    <row r="80" spans="1:3" ht="36" customHeight="1">
      <c r="A80" s="11" t="s">
        <v>136</v>
      </c>
      <c r="B80" s="126" t="s">
        <v>420</v>
      </c>
      <c r="C80" s="128">
        <v>101100</v>
      </c>
    </row>
    <row r="81" spans="1:3" ht="36" customHeight="1">
      <c r="A81" s="11" t="s">
        <v>136</v>
      </c>
      <c r="B81" s="126" t="s">
        <v>419</v>
      </c>
      <c r="C81" s="128">
        <v>11600</v>
      </c>
    </row>
    <row r="82" spans="1:3" ht="36" customHeight="1">
      <c r="A82" s="11" t="s">
        <v>136</v>
      </c>
      <c r="B82" s="126" t="s">
        <v>418</v>
      </c>
      <c r="C82" s="128">
        <v>149187</v>
      </c>
    </row>
    <row r="83" spans="1:3" ht="36" customHeight="1">
      <c r="A83" s="11" t="s">
        <v>136</v>
      </c>
      <c r="B83" s="126" t="s">
        <v>417</v>
      </c>
      <c r="C83" s="128">
        <v>61175</v>
      </c>
    </row>
    <row r="84" spans="1:3" ht="36" customHeight="1">
      <c r="A84" s="11" t="s">
        <v>137</v>
      </c>
      <c r="B84" s="126" t="s">
        <v>416</v>
      </c>
      <c r="C84" s="128">
        <v>300000</v>
      </c>
    </row>
    <row r="85" spans="1:3" ht="36" customHeight="1">
      <c r="A85" s="11" t="s">
        <v>139</v>
      </c>
      <c r="B85" s="126" t="s">
        <v>415</v>
      </c>
      <c r="C85" s="128">
        <v>6232</v>
      </c>
    </row>
    <row r="86" spans="1:3" ht="36" customHeight="1">
      <c r="A86" s="11" t="s">
        <v>139</v>
      </c>
      <c r="B86" s="126" t="s">
        <v>414</v>
      </c>
      <c r="C86" s="128">
        <v>100306</v>
      </c>
    </row>
    <row r="87" spans="1:3" ht="36" customHeight="1">
      <c r="A87" s="11" t="s">
        <v>139</v>
      </c>
      <c r="B87" s="126" t="s">
        <v>413</v>
      </c>
      <c r="C87" s="128">
        <v>82532</v>
      </c>
    </row>
    <row r="88" spans="1:3" ht="36" customHeight="1">
      <c r="A88" s="11" t="s">
        <v>139</v>
      </c>
      <c r="B88" s="126" t="s">
        <v>412</v>
      </c>
      <c r="C88" s="128">
        <v>64880</v>
      </c>
    </row>
    <row r="89" spans="1:3" ht="36" customHeight="1">
      <c r="A89" s="19" t="s">
        <v>139</v>
      </c>
      <c r="B89" s="127" t="s">
        <v>411</v>
      </c>
      <c r="C89" s="129">
        <v>75760</v>
      </c>
    </row>
    <row r="90" spans="1:3" ht="36" customHeight="1">
      <c r="A90" s="52" t="s">
        <v>139</v>
      </c>
      <c r="B90" s="147" t="s">
        <v>410</v>
      </c>
      <c r="C90" s="148">
        <v>78000</v>
      </c>
    </row>
    <row r="91" spans="1:3" ht="36" customHeight="1">
      <c r="A91" s="11" t="s">
        <v>139</v>
      </c>
      <c r="B91" s="126" t="s">
        <v>409</v>
      </c>
      <c r="C91" s="128">
        <v>16905</v>
      </c>
    </row>
    <row r="92" spans="1:3" ht="36" customHeight="1">
      <c r="A92" s="11" t="s">
        <v>140</v>
      </c>
      <c r="B92" s="126" t="s">
        <v>408</v>
      </c>
      <c r="C92" s="128">
        <v>42388</v>
      </c>
    </row>
    <row r="93" spans="1:3" ht="36" customHeight="1">
      <c r="A93" s="11" t="s">
        <v>141</v>
      </c>
      <c r="B93" s="126" t="s">
        <v>407</v>
      </c>
      <c r="C93" s="128">
        <v>78384</v>
      </c>
    </row>
    <row r="94" spans="1:3" ht="36" customHeight="1">
      <c r="A94" s="11" t="s">
        <v>141</v>
      </c>
      <c r="B94" s="126" t="s">
        <v>406</v>
      </c>
      <c r="C94" s="128">
        <v>435791</v>
      </c>
    </row>
    <row r="95" spans="1:3" ht="36" customHeight="1">
      <c r="A95" s="11" t="s">
        <v>141</v>
      </c>
      <c r="B95" s="126" t="s">
        <v>405</v>
      </c>
      <c r="C95" s="128">
        <v>120000</v>
      </c>
    </row>
    <row r="96" spans="1:3" ht="36" customHeight="1">
      <c r="A96" s="11" t="s">
        <v>141</v>
      </c>
      <c r="B96" s="126" t="s">
        <v>404</v>
      </c>
      <c r="C96" s="128">
        <v>70800</v>
      </c>
    </row>
    <row r="97" spans="1:3" ht="36" customHeight="1">
      <c r="A97" s="11" t="s">
        <v>142</v>
      </c>
      <c r="B97" s="126" t="s">
        <v>403</v>
      </c>
      <c r="C97" s="128">
        <v>118663</v>
      </c>
    </row>
    <row r="98" spans="1:3" ht="36" customHeight="1">
      <c r="A98" s="11" t="s">
        <v>142</v>
      </c>
      <c r="B98" s="126" t="s">
        <v>402</v>
      </c>
      <c r="C98" s="128">
        <v>239993</v>
      </c>
    </row>
    <row r="99" spans="1:3" ht="36" customHeight="1">
      <c r="A99" s="11" t="s">
        <v>144</v>
      </c>
      <c r="B99" s="126" t="s">
        <v>401</v>
      </c>
      <c r="C99" s="128">
        <v>300000</v>
      </c>
    </row>
    <row r="100" spans="1:3" ht="36" customHeight="1">
      <c r="A100" s="11" t="s">
        <v>131</v>
      </c>
      <c r="B100" s="126" t="s">
        <v>400</v>
      </c>
      <c r="C100" s="128">
        <v>25848</v>
      </c>
    </row>
    <row r="101" spans="1:3" ht="36" customHeight="1">
      <c r="A101" s="11" t="s">
        <v>132</v>
      </c>
      <c r="B101" s="126" t="s">
        <v>179</v>
      </c>
      <c r="C101" s="128">
        <v>422000</v>
      </c>
    </row>
    <row r="102" spans="1:3" ht="36" customHeight="1">
      <c r="A102" s="11" t="s">
        <v>133</v>
      </c>
      <c r="B102" s="126" t="s">
        <v>399</v>
      </c>
      <c r="C102" s="128">
        <v>73269</v>
      </c>
    </row>
    <row r="103" spans="1:3" ht="36" customHeight="1">
      <c r="A103" s="11" t="s">
        <v>133</v>
      </c>
      <c r="B103" s="126" t="s">
        <v>398</v>
      </c>
      <c r="C103" s="128">
        <v>92384</v>
      </c>
    </row>
    <row r="104" spans="1:3" ht="36" customHeight="1">
      <c r="A104" s="11" t="s">
        <v>133</v>
      </c>
      <c r="B104" s="126" t="s">
        <v>397</v>
      </c>
      <c r="C104" s="128">
        <v>15156</v>
      </c>
    </row>
    <row r="105" spans="1:3" ht="36" customHeight="1">
      <c r="A105" s="35" t="s">
        <v>503</v>
      </c>
      <c r="B105" s="126"/>
      <c r="C105" s="128">
        <f>C106+C118</f>
        <v>75417017</v>
      </c>
    </row>
    <row r="106" spans="1:3" ht="36" customHeight="1">
      <c r="A106" s="119" t="s">
        <v>1</v>
      </c>
      <c r="B106" s="126"/>
      <c r="C106" s="128">
        <f>SUM(C107:C117)</f>
        <v>26512783</v>
      </c>
    </row>
    <row r="107" spans="1:3" ht="36" customHeight="1">
      <c r="A107" s="11" t="s">
        <v>125</v>
      </c>
      <c r="B107" s="126" t="s">
        <v>396</v>
      </c>
      <c r="C107" s="128">
        <v>1532000</v>
      </c>
    </row>
    <row r="108" spans="1:3" ht="36" customHeight="1">
      <c r="A108" s="11" t="s">
        <v>125</v>
      </c>
      <c r="B108" s="126" t="s">
        <v>395</v>
      </c>
      <c r="C108" s="128">
        <v>299958</v>
      </c>
    </row>
    <row r="109" spans="1:3" ht="36" customHeight="1">
      <c r="A109" s="11" t="s">
        <v>125</v>
      </c>
      <c r="B109" s="126" t="s">
        <v>394</v>
      </c>
      <c r="C109" s="128">
        <v>79653</v>
      </c>
    </row>
    <row r="110" spans="1:3" ht="36" customHeight="1">
      <c r="A110" s="19" t="s">
        <v>130</v>
      </c>
      <c r="B110" s="127" t="s">
        <v>393</v>
      </c>
      <c r="C110" s="129">
        <v>18110</v>
      </c>
    </row>
    <row r="111" spans="1:3" ht="36" customHeight="1">
      <c r="A111" s="11" t="s">
        <v>130</v>
      </c>
      <c r="B111" s="126" t="s">
        <v>392</v>
      </c>
      <c r="C111" s="128">
        <v>5152034</v>
      </c>
    </row>
    <row r="112" spans="1:3" ht="36" customHeight="1">
      <c r="A112" s="11" t="s">
        <v>126</v>
      </c>
      <c r="B112" s="126" t="s">
        <v>391</v>
      </c>
      <c r="C112" s="128">
        <v>3748</v>
      </c>
    </row>
    <row r="113" spans="1:3" ht="36" customHeight="1">
      <c r="A113" s="11" t="s">
        <v>126</v>
      </c>
      <c r="B113" s="126" t="s">
        <v>390</v>
      </c>
      <c r="C113" s="128">
        <v>3845696</v>
      </c>
    </row>
    <row r="114" spans="1:3" ht="36" customHeight="1">
      <c r="A114" s="11" t="s">
        <v>127</v>
      </c>
      <c r="B114" s="126" t="s">
        <v>389</v>
      </c>
      <c r="C114" s="128">
        <v>4201179</v>
      </c>
    </row>
    <row r="115" spans="1:3" ht="36" customHeight="1">
      <c r="A115" s="11" t="s">
        <v>128</v>
      </c>
      <c r="B115" s="126" t="s">
        <v>388</v>
      </c>
      <c r="C115" s="128">
        <v>2121172</v>
      </c>
    </row>
    <row r="116" spans="1:3" ht="36" customHeight="1">
      <c r="A116" s="11" t="s">
        <v>128</v>
      </c>
      <c r="B116" s="126" t="s">
        <v>387</v>
      </c>
      <c r="C116" s="128">
        <v>3776000</v>
      </c>
    </row>
    <row r="117" spans="1:3" ht="36" customHeight="1">
      <c r="A117" s="11" t="s">
        <v>129</v>
      </c>
      <c r="B117" s="126" t="s">
        <v>386</v>
      </c>
      <c r="C117" s="128">
        <v>5483233</v>
      </c>
    </row>
    <row r="118" spans="1:3" ht="36" customHeight="1">
      <c r="A118" s="119" t="s">
        <v>203</v>
      </c>
      <c r="B118" s="126"/>
      <c r="C118" s="128">
        <f>SUM(C119:C147)</f>
        <v>48904234</v>
      </c>
    </row>
    <row r="119" spans="1:3" ht="36" customHeight="1">
      <c r="A119" s="11" t="s">
        <v>134</v>
      </c>
      <c r="B119" s="126" t="s">
        <v>180</v>
      </c>
      <c r="C119" s="128">
        <v>26932</v>
      </c>
    </row>
    <row r="120" spans="1:3" ht="36" customHeight="1">
      <c r="A120" s="11" t="s">
        <v>134</v>
      </c>
      <c r="B120" s="126" t="s">
        <v>385</v>
      </c>
      <c r="C120" s="128">
        <v>2798992</v>
      </c>
    </row>
    <row r="121" spans="1:3" ht="36" customHeight="1">
      <c r="A121" s="11" t="s">
        <v>135</v>
      </c>
      <c r="B121" s="126" t="s">
        <v>181</v>
      </c>
      <c r="C121" s="128">
        <v>898471</v>
      </c>
    </row>
    <row r="122" spans="1:3" ht="36" customHeight="1">
      <c r="A122" s="11" t="s">
        <v>135</v>
      </c>
      <c r="B122" s="126" t="s">
        <v>384</v>
      </c>
      <c r="C122" s="128">
        <v>2953914</v>
      </c>
    </row>
    <row r="123" spans="1:3" ht="36" customHeight="1">
      <c r="A123" s="11" t="s">
        <v>136</v>
      </c>
      <c r="B123" s="126" t="s">
        <v>383</v>
      </c>
      <c r="C123" s="128">
        <v>65056</v>
      </c>
    </row>
    <row r="124" spans="1:3" ht="36" customHeight="1">
      <c r="A124" s="11" t="s">
        <v>136</v>
      </c>
      <c r="B124" s="126" t="s">
        <v>382</v>
      </c>
      <c r="C124" s="128">
        <v>2415439</v>
      </c>
    </row>
    <row r="125" spans="1:3" ht="36" customHeight="1">
      <c r="A125" s="11" t="s">
        <v>137</v>
      </c>
      <c r="B125" s="126" t="s">
        <v>182</v>
      </c>
      <c r="C125" s="128">
        <v>1494575</v>
      </c>
    </row>
    <row r="126" spans="1:3" ht="36" customHeight="1">
      <c r="A126" s="11" t="s">
        <v>137</v>
      </c>
      <c r="B126" s="126" t="s">
        <v>381</v>
      </c>
      <c r="C126" s="128">
        <v>2712937</v>
      </c>
    </row>
    <row r="127" spans="1:3" ht="36" customHeight="1">
      <c r="A127" s="11" t="s">
        <v>138</v>
      </c>
      <c r="B127" s="126" t="s">
        <v>183</v>
      </c>
      <c r="C127" s="128">
        <v>50862</v>
      </c>
    </row>
    <row r="128" spans="1:3" ht="36" customHeight="1">
      <c r="A128" s="11" t="s">
        <v>138</v>
      </c>
      <c r="B128" s="126" t="s">
        <v>380</v>
      </c>
      <c r="C128" s="128">
        <v>2098209</v>
      </c>
    </row>
    <row r="129" spans="1:3" ht="36" customHeight="1">
      <c r="A129" s="11" t="s">
        <v>139</v>
      </c>
      <c r="B129" s="126" t="s">
        <v>379</v>
      </c>
      <c r="C129" s="128">
        <v>2500942</v>
      </c>
    </row>
    <row r="130" spans="1:3" ht="36" customHeight="1">
      <c r="A130" s="11" t="s">
        <v>140</v>
      </c>
      <c r="B130" s="126" t="s">
        <v>184</v>
      </c>
      <c r="C130" s="128">
        <v>192631</v>
      </c>
    </row>
    <row r="131" spans="1:3" ht="36" customHeight="1">
      <c r="A131" s="19" t="s">
        <v>140</v>
      </c>
      <c r="B131" s="127" t="s">
        <v>378</v>
      </c>
      <c r="C131" s="129">
        <v>2338784</v>
      </c>
    </row>
    <row r="132" spans="1:3" ht="36" customHeight="1">
      <c r="A132" s="11" t="s">
        <v>141</v>
      </c>
      <c r="B132" s="126" t="s">
        <v>377</v>
      </c>
      <c r="C132" s="128">
        <v>2613321</v>
      </c>
    </row>
    <row r="133" spans="1:3" ht="36" customHeight="1">
      <c r="A133" s="11" t="s">
        <v>142</v>
      </c>
      <c r="B133" s="126" t="s">
        <v>185</v>
      </c>
      <c r="C133" s="128">
        <v>1099856</v>
      </c>
    </row>
    <row r="134" spans="1:3" ht="36" customHeight="1">
      <c r="A134" s="11" t="s">
        <v>142</v>
      </c>
      <c r="B134" s="126" t="s">
        <v>376</v>
      </c>
      <c r="C134" s="128">
        <v>2705494</v>
      </c>
    </row>
    <row r="135" spans="1:3" ht="36" customHeight="1">
      <c r="A135" s="11" t="s">
        <v>143</v>
      </c>
      <c r="B135" s="126" t="s">
        <v>186</v>
      </c>
      <c r="C135" s="128">
        <v>1159393</v>
      </c>
    </row>
    <row r="136" spans="1:3" ht="36" customHeight="1">
      <c r="A136" s="11" t="s">
        <v>143</v>
      </c>
      <c r="B136" s="126" t="s">
        <v>375</v>
      </c>
      <c r="C136" s="128">
        <v>2940250</v>
      </c>
    </row>
    <row r="137" spans="1:3" ht="36" customHeight="1">
      <c r="A137" s="11" t="s">
        <v>144</v>
      </c>
      <c r="B137" s="126" t="s">
        <v>187</v>
      </c>
      <c r="C137" s="128">
        <v>1230239</v>
      </c>
    </row>
    <row r="138" spans="1:3" ht="36" customHeight="1">
      <c r="A138" s="11" t="s">
        <v>144</v>
      </c>
      <c r="B138" s="126" t="s">
        <v>374</v>
      </c>
      <c r="C138" s="128">
        <v>2672794</v>
      </c>
    </row>
    <row r="139" spans="1:3" ht="36" customHeight="1">
      <c r="A139" s="11" t="s">
        <v>131</v>
      </c>
      <c r="B139" s="126" t="s">
        <v>373</v>
      </c>
      <c r="C139" s="128">
        <v>148626</v>
      </c>
    </row>
    <row r="140" spans="1:3" ht="36" customHeight="1">
      <c r="A140" s="11" t="s">
        <v>131</v>
      </c>
      <c r="B140" s="126" t="s">
        <v>372</v>
      </c>
      <c r="C140" s="128">
        <v>2670681</v>
      </c>
    </row>
    <row r="141" spans="1:3" ht="36" customHeight="1">
      <c r="A141" s="11" t="s">
        <v>132</v>
      </c>
      <c r="B141" s="126" t="s">
        <v>188</v>
      </c>
      <c r="C141" s="128">
        <v>997402</v>
      </c>
    </row>
    <row r="142" spans="1:3" ht="36" customHeight="1">
      <c r="A142" s="11" t="s">
        <v>132</v>
      </c>
      <c r="B142" s="126" t="s">
        <v>371</v>
      </c>
      <c r="C142" s="128">
        <v>2721365</v>
      </c>
    </row>
    <row r="143" spans="1:3" ht="36" customHeight="1">
      <c r="A143" s="11" t="s">
        <v>133</v>
      </c>
      <c r="B143" s="126" t="s">
        <v>370</v>
      </c>
      <c r="C143" s="128">
        <v>2744320</v>
      </c>
    </row>
    <row r="144" spans="1:3" ht="36" customHeight="1">
      <c r="A144" s="11" t="s">
        <v>164</v>
      </c>
      <c r="B144" s="126" t="s">
        <v>189</v>
      </c>
      <c r="C144" s="128">
        <v>118709</v>
      </c>
    </row>
    <row r="145" spans="1:3" ht="36" customHeight="1">
      <c r="A145" s="11" t="s">
        <v>164</v>
      </c>
      <c r="B145" s="126" t="s">
        <v>369</v>
      </c>
      <c r="C145" s="128">
        <v>2555000</v>
      </c>
    </row>
    <row r="146" spans="1:3" ht="36" customHeight="1">
      <c r="A146" s="11" t="s">
        <v>260</v>
      </c>
      <c r="B146" s="126" t="s">
        <v>190</v>
      </c>
      <c r="C146" s="128">
        <v>464760</v>
      </c>
    </row>
    <row r="147" spans="1:3" ht="36" customHeight="1">
      <c r="A147" s="11" t="s">
        <v>260</v>
      </c>
      <c r="B147" s="126" t="s">
        <v>368</v>
      </c>
      <c r="C147" s="128">
        <v>1514280</v>
      </c>
    </row>
    <row r="148" spans="1:3" ht="36" customHeight="1">
      <c r="A148" s="35" t="s">
        <v>504</v>
      </c>
      <c r="B148" s="126"/>
      <c r="C148" s="128">
        <f>C149+C160</f>
        <v>26063778</v>
      </c>
    </row>
    <row r="149" spans="1:3" ht="36" customHeight="1">
      <c r="A149" s="119" t="s">
        <v>1</v>
      </c>
      <c r="B149" s="126"/>
      <c r="C149" s="128">
        <f>SUM(C150:C159)</f>
        <v>17707910</v>
      </c>
    </row>
    <row r="150" spans="1:3" ht="36" customHeight="1">
      <c r="A150" s="11" t="s">
        <v>130</v>
      </c>
      <c r="B150" s="126" t="s">
        <v>367</v>
      </c>
      <c r="C150" s="128">
        <v>75700</v>
      </c>
    </row>
    <row r="151" spans="1:3" ht="36" customHeight="1">
      <c r="A151" s="11" t="s">
        <v>130</v>
      </c>
      <c r="B151" s="126" t="s">
        <v>366</v>
      </c>
      <c r="C151" s="128">
        <v>81900</v>
      </c>
    </row>
    <row r="152" spans="1:3" ht="36" customHeight="1">
      <c r="A152" s="19" t="s">
        <v>130</v>
      </c>
      <c r="B152" s="127" t="s">
        <v>365</v>
      </c>
      <c r="C152" s="129">
        <v>2001000</v>
      </c>
    </row>
    <row r="153" spans="1:3" ht="36" customHeight="1">
      <c r="A153" s="11" t="s">
        <v>126</v>
      </c>
      <c r="B153" s="126" t="s">
        <v>191</v>
      </c>
      <c r="C153" s="128">
        <v>60000</v>
      </c>
    </row>
    <row r="154" spans="1:3" ht="36" customHeight="1">
      <c r="A154" s="11" t="s">
        <v>126</v>
      </c>
      <c r="B154" s="126" t="s">
        <v>364</v>
      </c>
      <c r="C154" s="128">
        <v>143260</v>
      </c>
    </row>
    <row r="155" spans="1:3" ht="36" customHeight="1">
      <c r="A155" s="11" t="s">
        <v>126</v>
      </c>
      <c r="B155" s="126" t="s">
        <v>363</v>
      </c>
      <c r="C155" s="128">
        <v>3313400</v>
      </c>
    </row>
    <row r="156" spans="1:3" ht="36" customHeight="1">
      <c r="A156" s="11" t="s">
        <v>127</v>
      </c>
      <c r="B156" s="126" t="s">
        <v>192</v>
      </c>
      <c r="C156" s="128">
        <v>1384500</v>
      </c>
    </row>
    <row r="157" spans="1:3" ht="36" customHeight="1">
      <c r="A157" s="11" t="s">
        <v>127</v>
      </c>
      <c r="B157" s="126" t="s">
        <v>362</v>
      </c>
      <c r="C157" s="128">
        <v>4386900</v>
      </c>
    </row>
    <row r="158" spans="1:3" ht="36" customHeight="1">
      <c r="A158" s="11" t="s">
        <v>128</v>
      </c>
      <c r="B158" s="126" t="s">
        <v>361</v>
      </c>
      <c r="C158" s="128">
        <v>3498600</v>
      </c>
    </row>
    <row r="159" spans="1:3" ht="36" customHeight="1">
      <c r="A159" s="11" t="s">
        <v>129</v>
      </c>
      <c r="B159" s="126" t="s">
        <v>360</v>
      </c>
      <c r="C159" s="128">
        <v>2762650</v>
      </c>
    </row>
    <row r="160" spans="1:3" ht="36" customHeight="1">
      <c r="A160" s="119" t="s">
        <v>203</v>
      </c>
      <c r="B160" s="126"/>
      <c r="C160" s="128">
        <f>SUM(C161:C178)</f>
        <v>8355868</v>
      </c>
    </row>
    <row r="161" spans="1:3" ht="36" customHeight="1">
      <c r="A161" s="11" t="s">
        <v>134</v>
      </c>
      <c r="B161" s="126" t="s">
        <v>359</v>
      </c>
      <c r="C161" s="128">
        <v>1493500</v>
      </c>
    </row>
    <row r="162" spans="1:3" ht="36" customHeight="1">
      <c r="A162" s="11" t="s">
        <v>137</v>
      </c>
      <c r="B162" s="126" t="s">
        <v>358</v>
      </c>
      <c r="C162" s="128">
        <v>1240200</v>
      </c>
    </row>
    <row r="163" spans="1:3" ht="36" customHeight="1">
      <c r="A163" s="11" t="s">
        <v>138</v>
      </c>
      <c r="B163" s="126" t="s">
        <v>357</v>
      </c>
      <c r="C163" s="128">
        <v>4300</v>
      </c>
    </row>
    <row r="164" spans="1:3" ht="36" customHeight="1">
      <c r="A164" s="11" t="s">
        <v>138</v>
      </c>
      <c r="B164" s="126" t="s">
        <v>356</v>
      </c>
      <c r="C164" s="128">
        <v>621900</v>
      </c>
    </row>
    <row r="165" spans="1:3" ht="36" customHeight="1">
      <c r="A165" s="11" t="s">
        <v>139</v>
      </c>
      <c r="B165" s="126" t="s">
        <v>355</v>
      </c>
      <c r="C165" s="128">
        <v>87900</v>
      </c>
    </row>
    <row r="166" spans="1:3" ht="36" customHeight="1">
      <c r="A166" s="11" t="s">
        <v>139</v>
      </c>
      <c r="B166" s="126" t="s">
        <v>354</v>
      </c>
      <c r="C166" s="128">
        <v>604800</v>
      </c>
    </row>
    <row r="167" spans="1:3" ht="36" customHeight="1">
      <c r="A167" s="11" t="s">
        <v>140</v>
      </c>
      <c r="B167" s="126" t="s">
        <v>353</v>
      </c>
      <c r="C167" s="128">
        <v>282900</v>
      </c>
    </row>
    <row r="168" spans="1:3" ht="36" customHeight="1">
      <c r="A168" s="11" t="s">
        <v>140</v>
      </c>
      <c r="B168" s="126" t="s">
        <v>352</v>
      </c>
      <c r="C168" s="128">
        <v>495000</v>
      </c>
    </row>
    <row r="169" spans="1:3" ht="36" customHeight="1">
      <c r="A169" s="11" t="s">
        <v>141</v>
      </c>
      <c r="B169" s="126" t="s">
        <v>351</v>
      </c>
      <c r="C169" s="128">
        <v>1614000</v>
      </c>
    </row>
    <row r="170" spans="1:3" ht="36" customHeight="1">
      <c r="A170" s="11" t="s">
        <v>144</v>
      </c>
      <c r="B170" s="126" t="s">
        <v>193</v>
      </c>
      <c r="C170" s="128">
        <v>4200</v>
      </c>
    </row>
    <row r="171" spans="1:3" ht="36" customHeight="1">
      <c r="A171" s="11" t="s">
        <v>144</v>
      </c>
      <c r="B171" s="126" t="s">
        <v>350</v>
      </c>
      <c r="C171" s="128">
        <v>515700</v>
      </c>
    </row>
    <row r="172" spans="1:3" ht="36" customHeight="1">
      <c r="A172" s="11" t="s">
        <v>131</v>
      </c>
      <c r="B172" s="126" t="s">
        <v>194</v>
      </c>
      <c r="C172" s="128">
        <v>75880</v>
      </c>
    </row>
    <row r="173" spans="1:3" ht="36" customHeight="1">
      <c r="A173" s="19" t="s">
        <v>131</v>
      </c>
      <c r="B173" s="127" t="s">
        <v>349</v>
      </c>
      <c r="C173" s="129">
        <v>81800</v>
      </c>
    </row>
    <row r="174" spans="1:3" ht="36" customHeight="1">
      <c r="A174" s="11" t="s">
        <v>131</v>
      </c>
      <c r="B174" s="126" t="s">
        <v>348</v>
      </c>
      <c r="C174" s="128">
        <v>280338</v>
      </c>
    </row>
    <row r="175" spans="1:3" ht="36" customHeight="1">
      <c r="A175" s="11" t="s">
        <v>131</v>
      </c>
      <c r="B175" s="126" t="s">
        <v>347</v>
      </c>
      <c r="C175" s="128">
        <v>82600</v>
      </c>
    </row>
    <row r="176" spans="1:3" ht="36" customHeight="1">
      <c r="A176" s="11" t="s">
        <v>132</v>
      </c>
      <c r="B176" s="126" t="s">
        <v>346</v>
      </c>
      <c r="C176" s="128">
        <v>515950</v>
      </c>
    </row>
    <row r="177" spans="1:4" ht="36" customHeight="1">
      <c r="A177" s="11" t="s">
        <v>133</v>
      </c>
      <c r="B177" s="126" t="s">
        <v>195</v>
      </c>
      <c r="C177" s="128">
        <v>98100</v>
      </c>
    </row>
    <row r="178" spans="1:4" ht="36" customHeight="1">
      <c r="A178" s="19" t="s">
        <v>133</v>
      </c>
      <c r="B178" s="127" t="s">
        <v>345</v>
      </c>
      <c r="C178" s="129">
        <v>256800</v>
      </c>
    </row>
    <row r="179" spans="1:4" ht="36" customHeight="1">
      <c r="A179" s="162"/>
      <c r="B179" s="163"/>
      <c r="C179" s="163"/>
      <c r="D179" s="106"/>
    </row>
    <row r="180" spans="1:4" ht="36" customHeight="1"/>
    <row r="181" spans="1:4" ht="36" customHeight="1"/>
    <row r="182" spans="1:4" ht="36" customHeight="1"/>
    <row r="183" spans="1:4" ht="36" customHeight="1"/>
    <row r="184" spans="1:4" ht="36" customHeight="1"/>
    <row r="185" spans="1:4" ht="36" customHeight="1"/>
    <row r="186" spans="1:4" ht="36" customHeight="1"/>
    <row r="187" spans="1:4" ht="36" customHeight="1"/>
    <row r="188" spans="1:4" ht="36" customHeight="1"/>
    <row r="189" spans="1:4" ht="36" customHeight="1"/>
    <row r="190" spans="1:4" ht="36" customHeight="1"/>
    <row r="191" spans="1:4" ht="36" customHeight="1"/>
    <row r="192" spans="1:4"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row r="295" ht="36" customHeight="1"/>
    <row r="296" ht="36" customHeight="1"/>
    <row r="297" ht="36" customHeight="1"/>
    <row r="298" ht="36" customHeight="1"/>
    <row r="299" ht="36" customHeight="1"/>
    <row r="300" ht="36" customHeight="1"/>
    <row r="301" ht="36" customHeight="1"/>
    <row r="302" ht="36" customHeight="1"/>
    <row r="303" ht="36" customHeight="1"/>
    <row r="304" ht="36" customHeight="1"/>
    <row r="305" ht="36" customHeight="1"/>
    <row r="306" ht="36" customHeight="1"/>
    <row r="307" ht="36" customHeight="1"/>
    <row r="308" ht="36" customHeight="1"/>
    <row r="309" ht="36" customHeight="1"/>
  </sheetData>
  <mergeCells count="3">
    <mergeCell ref="A2:C2"/>
    <mergeCell ref="A3:C3"/>
    <mergeCell ref="A179:C179"/>
  </mergeCells>
  <phoneticPr fontId="22" type="noConversion"/>
  <printOptions horizontalCentered="1"/>
  <pageMargins left="0.70866141732283472" right="0.70866141732283472" top="0.59055118110236227" bottom="0.70866141732283472" header="0.31496062992125984" footer="0.35433070866141736"/>
  <pageSetup paperSize="9" scale="88" fitToHeight="100" pageOrder="overThenDown" orientation="portrait" r:id="rId1"/>
  <headerFooter>
    <oddHeader>&amp;R&amp;"標楷體,標準"&amp;16附表</oddHeader>
    <oddFooter>&amp;C&amp;"標楷體,標準"&amp;18&amp;P</oddFooter>
  </headerFooter>
  <rowBreaks count="1" manualBreakCount="1">
    <brk id="46"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33153-ECC2-444E-9D21-7CA4C37C6A48}">
  <sheetPr>
    <tabColor theme="8" tint="0.79998168889431442"/>
    <pageSetUpPr fitToPage="1"/>
  </sheetPr>
  <dimension ref="A1:E309"/>
  <sheetViews>
    <sheetView view="pageBreakPreview" topLeftCell="A2" zoomScale="90" zoomScaleNormal="120" zoomScaleSheetLayoutView="90" workbookViewId="0">
      <pane xSplit="1" ySplit="5" topLeftCell="B7" activePane="bottomRight" state="frozen"/>
      <selection activeCell="B20" sqref="B20"/>
      <selection pane="topRight" activeCell="B20" sqref="B20"/>
      <selection pane="bottomLeft" activeCell="B20" sqref="B20"/>
      <selection pane="bottomRight" activeCell="B20" sqref="B20"/>
    </sheetView>
  </sheetViews>
  <sheetFormatPr defaultColWidth="8.88671875" defaultRowHeight="15.6"/>
  <cols>
    <col min="1" max="1" width="36.77734375" style="54" customWidth="1"/>
    <col min="2" max="2" width="40.77734375" style="54" customWidth="1"/>
    <col min="3" max="4" width="20.77734375" style="54" customWidth="1"/>
    <col min="5" max="5" width="20.77734375" style="54" hidden="1" customWidth="1"/>
    <col min="6" max="16384" width="8.88671875" style="54"/>
  </cols>
  <sheetData>
    <row r="1" spans="1:5" ht="19.8" hidden="1">
      <c r="A1" s="30" t="s">
        <v>6</v>
      </c>
      <c r="B1" s="30" t="s">
        <v>22</v>
      </c>
      <c r="C1" s="30" t="s">
        <v>6</v>
      </c>
      <c r="E1" s="55"/>
    </row>
    <row r="2" spans="1:5" ht="21" customHeight="1">
      <c r="A2" s="30" t="s">
        <v>499</v>
      </c>
      <c r="B2" s="30" t="s">
        <v>500</v>
      </c>
      <c r="C2" s="30" t="s">
        <v>6</v>
      </c>
      <c r="E2" s="55"/>
    </row>
    <row r="3" spans="1:5" ht="21" customHeight="1">
      <c r="A3" s="164" t="s">
        <v>196</v>
      </c>
      <c r="B3" s="165"/>
      <c r="C3" s="165"/>
      <c r="E3" s="32" t="s">
        <v>8</v>
      </c>
    </row>
    <row r="4" spans="1:5" ht="21" customHeight="1">
      <c r="A4" s="166" t="s">
        <v>175</v>
      </c>
      <c r="B4" s="166"/>
      <c r="C4" s="166"/>
      <c r="E4" s="32" t="s">
        <v>8</v>
      </c>
    </row>
    <row r="5" spans="1:5" s="56" customFormat="1" ht="21" customHeight="1">
      <c r="A5" s="96"/>
      <c r="B5" s="97" t="s">
        <v>498</v>
      </c>
      <c r="C5" s="115" t="s">
        <v>176</v>
      </c>
      <c r="E5" s="32" t="s">
        <v>197</v>
      </c>
    </row>
    <row r="6" spans="1:5" s="57" customFormat="1" ht="36" customHeight="1">
      <c r="A6" s="111" t="s">
        <v>28</v>
      </c>
      <c r="B6" s="111" t="s">
        <v>31</v>
      </c>
      <c r="C6" s="110" t="s">
        <v>20</v>
      </c>
      <c r="E6" s="32" t="s">
        <v>23</v>
      </c>
    </row>
    <row r="7" spans="1:5" ht="36" customHeight="1">
      <c r="A7" s="42" t="s">
        <v>82</v>
      </c>
      <c r="B7" s="133"/>
      <c r="C7" s="141">
        <f>SUM(C8)</f>
        <v>976227</v>
      </c>
      <c r="E7" s="32" t="s">
        <v>7</v>
      </c>
    </row>
    <row r="8" spans="1:5" ht="36" customHeight="1">
      <c r="A8" s="35" t="s">
        <v>505</v>
      </c>
      <c r="B8" s="135"/>
      <c r="C8" s="136">
        <f>SUM(C9,C20)</f>
        <v>976227</v>
      </c>
      <c r="D8" s="58"/>
    </row>
    <row r="9" spans="1:5" s="60" customFormat="1" ht="36" customHeight="1">
      <c r="A9" s="119" t="s">
        <v>1</v>
      </c>
      <c r="B9" s="10"/>
      <c r="C9" s="13">
        <f>SUM(C10:C19)</f>
        <v>643671</v>
      </c>
      <c r="D9" s="59"/>
    </row>
    <row r="10" spans="1:5" ht="36" customHeight="1">
      <c r="A10" s="11" t="s">
        <v>126</v>
      </c>
      <c r="B10" s="35" t="s">
        <v>198</v>
      </c>
      <c r="C10" s="136">
        <v>72027</v>
      </c>
    </row>
    <row r="11" spans="1:5" ht="36" customHeight="1">
      <c r="A11" s="11" t="s">
        <v>125</v>
      </c>
      <c r="B11" s="35" t="s">
        <v>198</v>
      </c>
      <c r="C11" s="137">
        <v>92044</v>
      </c>
    </row>
    <row r="12" spans="1:5" ht="36" customHeight="1">
      <c r="A12" s="11" t="s">
        <v>127</v>
      </c>
      <c r="B12" s="35" t="s">
        <v>198</v>
      </c>
      <c r="C12" s="137">
        <v>70000</v>
      </c>
    </row>
    <row r="13" spans="1:5" ht="36" customHeight="1">
      <c r="A13" s="11" t="s">
        <v>127</v>
      </c>
      <c r="B13" s="35" t="s">
        <v>199</v>
      </c>
      <c r="C13" s="137">
        <v>27900</v>
      </c>
    </row>
    <row r="14" spans="1:5" ht="36" customHeight="1">
      <c r="A14" s="11" t="s">
        <v>128</v>
      </c>
      <c r="B14" s="35" t="s">
        <v>198</v>
      </c>
      <c r="C14" s="136">
        <v>75000</v>
      </c>
    </row>
    <row r="15" spans="1:5" ht="36" customHeight="1">
      <c r="A15" s="11" t="s">
        <v>128</v>
      </c>
      <c r="B15" s="35" t="s">
        <v>199</v>
      </c>
      <c r="C15" s="136">
        <v>86600</v>
      </c>
    </row>
    <row r="16" spans="1:5" ht="36" customHeight="1">
      <c r="A16" s="11" t="s">
        <v>129</v>
      </c>
      <c r="B16" s="35" t="s">
        <v>198</v>
      </c>
      <c r="C16" s="137">
        <v>75000</v>
      </c>
    </row>
    <row r="17" spans="1:5" ht="36" customHeight="1">
      <c r="A17" s="11" t="s">
        <v>129</v>
      </c>
      <c r="B17" s="35" t="s">
        <v>199</v>
      </c>
      <c r="C17" s="137">
        <v>27900</v>
      </c>
    </row>
    <row r="18" spans="1:5" ht="36" customHeight="1">
      <c r="A18" s="11" t="s">
        <v>130</v>
      </c>
      <c r="B18" s="35" t="s">
        <v>198</v>
      </c>
      <c r="C18" s="137">
        <v>80000</v>
      </c>
    </row>
    <row r="19" spans="1:5" ht="36" customHeight="1">
      <c r="A19" s="11" t="s">
        <v>130</v>
      </c>
      <c r="B19" s="35" t="s">
        <v>199</v>
      </c>
      <c r="C19" s="137">
        <v>37200</v>
      </c>
      <c r="E19" s="58"/>
    </row>
    <row r="20" spans="1:5" s="60" customFormat="1" ht="36" customHeight="1">
      <c r="A20" s="119" t="s">
        <v>203</v>
      </c>
      <c r="B20" s="10"/>
      <c r="C20" s="13">
        <f>SUM(C21:C34)</f>
        <v>332556</v>
      </c>
      <c r="D20" s="59"/>
    </row>
    <row r="21" spans="1:5" ht="36" customHeight="1">
      <c r="A21" s="11" t="s">
        <v>134</v>
      </c>
      <c r="B21" s="35" t="s">
        <v>198</v>
      </c>
      <c r="C21" s="137">
        <v>30000</v>
      </c>
    </row>
    <row r="22" spans="1:5" ht="36" customHeight="1">
      <c r="A22" s="11" t="s">
        <v>135</v>
      </c>
      <c r="B22" s="35" t="s">
        <v>198</v>
      </c>
      <c r="C22" s="137">
        <v>20000</v>
      </c>
    </row>
    <row r="23" spans="1:5" ht="36" customHeight="1">
      <c r="A23" s="11" t="s">
        <v>136</v>
      </c>
      <c r="B23" s="35" t="s">
        <v>198</v>
      </c>
      <c r="C23" s="137">
        <v>20000</v>
      </c>
    </row>
    <row r="24" spans="1:5" ht="36" customHeight="1">
      <c r="A24" s="11" t="s">
        <v>137</v>
      </c>
      <c r="B24" s="35" t="s">
        <v>198</v>
      </c>
      <c r="C24" s="136">
        <v>30000</v>
      </c>
    </row>
    <row r="25" spans="1:5" ht="36" customHeight="1">
      <c r="A25" s="11" t="s">
        <v>138</v>
      </c>
      <c r="B25" s="35" t="s">
        <v>198</v>
      </c>
      <c r="C25" s="136">
        <v>30000</v>
      </c>
    </row>
    <row r="26" spans="1:5" ht="36" customHeight="1">
      <c r="A26" s="11" t="s">
        <v>139</v>
      </c>
      <c r="B26" s="35" t="s">
        <v>198</v>
      </c>
      <c r="C26" s="137">
        <v>25000</v>
      </c>
    </row>
    <row r="27" spans="1:5" ht="36" customHeight="1">
      <c r="A27" s="19" t="s">
        <v>140</v>
      </c>
      <c r="B27" s="39" t="s">
        <v>198</v>
      </c>
      <c r="C27" s="138">
        <v>30000</v>
      </c>
    </row>
    <row r="28" spans="1:5" ht="36" customHeight="1">
      <c r="A28" s="52" t="s">
        <v>141</v>
      </c>
      <c r="B28" s="139" t="s">
        <v>198</v>
      </c>
      <c r="C28" s="134">
        <v>40000</v>
      </c>
    </row>
    <row r="29" spans="1:5" ht="36" customHeight="1">
      <c r="A29" s="11" t="s">
        <v>142</v>
      </c>
      <c r="B29" s="35" t="s">
        <v>198</v>
      </c>
      <c r="C29" s="136">
        <v>25000</v>
      </c>
    </row>
    <row r="30" spans="1:5" ht="36" customHeight="1">
      <c r="A30" s="11" t="s">
        <v>143</v>
      </c>
      <c r="B30" s="35" t="s">
        <v>198</v>
      </c>
      <c r="C30" s="136">
        <v>25000</v>
      </c>
    </row>
    <row r="31" spans="1:5" ht="36" customHeight="1">
      <c r="A31" s="11" t="s">
        <v>144</v>
      </c>
      <c r="B31" s="35" t="s">
        <v>198</v>
      </c>
      <c r="C31" s="136">
        <v>2610</v>
      </c>
    </row>
    <row r="32" spans="1:5" ht="36" customHeight="1">
      <c r="A32" s="11" t="s">
        <v>131</v>
      </c>
      <c r="B32" s="35" t="s">
        <v>198</v>
      </c>
      <c r="C32" s="137">
        <v>30000</v>
      </c>
    </row>
    <row r="33" spans="1:3" ht="36" customHeight="1">
      <c r="A33" s="11" t="s">
        <v>133</v>
      </c>
      <c r="B33" s="35" t="s">
        <v>198</v>
      </c>
      <c r="C33" s="136">
        <v>12800</v>
      </c>
    </row>
    <row r="34" spans="1:3" s="61" customFormat="1" ht="36" customHeight="1">
      <c r="A34" s="19" t="s">
        <v>164</v>
      </c>
      <c r="B34" s="39" t="s">
        <v>198</v>
      </c>
      <c r="C34" s="140">
        <v>12146</v>
      </c>
    </row>
    <row r="35" spans="1:3" ht="36" customHeight="1">
      <c r="A35" s="62"/>
    </row>
    <row r="36" spans="1:3" ht="36" customHeight="1"/>
    <row r="37" spans="1:3" ht="36" customHeight="1"/>
    <row r="38" spans="1:3" ht="36" customHeight="1"/>
    <row r="39" spans="1:3" ht="36" customHeight="1"/>
    <row r="40" spans="1:3" ht="36" customHeight="1"/>
    <row r="41" spans="1:3" ht="36" customHeight="1"/>
    <row r="42" spans="1:3" ht="36" customHeight="1"/>
    <row r="43" spans="1:3" ht="36" customHeight="1"/>
    <row r="44" spans="1:3" ht="36" customHeight="1"/>
    <row r="45" spans="1:3" ht="36" customHeight="1"/>
    <row r="46" spans="1:3" ht="36" customHeight="1"/>
    <row r="47" spans="1:3" ht="36" customHeight="1"/>
    <row r="48" spans="1:3"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row r="295" ht="36" customHeight="1"/>
    <row r="296" ht="36" customHeight="1"/>
    <row r="297" ht="36" customHeight="1"/>
    <row r="298" ht="36" customHeight="1"/>
    <row r="299" ht="36" customHeight="1"/>
    <row r="300" ht="36" customHeight="1"/>
    <row r="301" ht="36" customHeight="1"/>
    <row r="302" ht="36" customHeight="1"/>
    <row r="303" ht="36" customHeight="1"/>
    <row r="304" ht="36" customHeight="1"/>
    <row r="305" ht="36" customHeight="1"/>
    <row r="306" ht="36" customHeight="1"/>
    <row r="307" ht="36" customHeight="1"/>
    <row r="308" ht="36" customHeight="1"/>
    <row r="309" ht="36" customHeight="1"/>
  </sheetData>
  <mergeCells count="2">
    <mergeCell ref="A3:C3"/>
    <mergeCell ref="A4:C4"/>
  </mergeCells>
  <phoneticPr fontId="22" type="noConversion"/>
  <printOptions horizontalCentered="1"/>
  <pageMargins left="0.70866141732283472" right="0.70866141732283472" top="0.59055118110236227" bottom="0.70866141732283472" header="0.31496062992125984" footer="0.35433070866141736"/>
  <pageSetup paperSize="9" scale="88" fitToHeight="100" pageOrder="overThenDown" orientation="portrait" r:id="rId1"/>
  <headerFooter>
    <oddHeader>&amp;R&amp;"標楷體,標準"&amp;16附表</oddHeader>
    <oddFooter>&amp;C&amp;"標楷體,標準"&amp;18&amp;P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2F779-C921-49C8-AE4E-230AAE96A76B}">
  <sheetPr>
    <tabColor theme="8" tint="0.79998168889431442"/>
    <pageSetUpPr fitToPage="1"/>
  </sheetPr>
  <dimension ref="A1:E309"/>
  <sheetViews>
    <sheetView view="pageBreakPreview" zoomScale="90" zoomScaleNormal="100" zoomScaleSheetLayoutView="90" workbookViewId="0">
      <selection activeCell="B20" sqref="B20"/>
    </sheetView>
  </sheetViews>
  <sheetFormatPr defaultColWidth="9" defaultRowHeight="12"/>
  <cols>
    <col min="1" max="1" width="36.77734375" style="117" customWidth="1"/>
    <col min="2" max="2" width="40.77734375" style="118" customWidth="1"/>
    <col min="3" max="3" width="20.77734375" style="116" customWidth="1"/>
    <col min="4" max="5" width="20.88671875" style="2" customWidth="1"/>
    <col min="6" max="16384" width="9" style="2"/>
  </cols>
  <sheetData>
    <row r="1" spans="1:5" ht="19.8">
      <c r="A1" s="30" t="s">
        <v>499</v>
      </c>
      <c r="B1" s="30" t="s">
        <v>500</v>
      </c>
      <c r="C1" s="30" t="s">
        <v>6</v>
      </c>
      <c r="E1" s="24"/>
    </row>
    <row r="2" spans="1:5" s="1" customFormat="1" ht="21" customHeight="1">
      <c r="A2" s="153" t="s">
        <v>80</v>
      </c>
      <c r="B2" s="153"/>
      <c r="C2" s="153"/>
      <c r="E2" s="32" t="s">
        <v>8</v>
      </c>
    </row>
    <row r="3" spans="1:5" s="1" customFormat="1" ht="21" customHeight="1">
      <c r="A3" s="154" t="s">
        <v>19</v>
      </c>
      <c r="B3" s="154"/>
      <c r="C3" s="154"/>
      <c r="E3" s="32" t="s">
        <v>8</v>
      </c>
    </row>
    <row r="4" spans="1:5" s="1" customFormat="1" ht="21" customHeight="1">
      <c r="A4" s="22"/>
      <c r="B4" s="97" t="s">
        <v>498</v>
      </c>
      <c r="C4" s="101" t="s">
        <v>344</v>
      </c>
      <c r="E4" s="32" t="s">
        <v>8</v>
      </c>
    </row>
    <row r="5" spans="1:5" ht="36" customHeight="1">
      <c r="A5" s="34" t="s">
        <v>28</v>
      </c>
      <c r="B5" s="34" t="s">
        <v>31</v>
      </c>
      <c r="C5" s="100" t="s">
        <v>343</v>
      </c>
      <c r="E5" s="32" t="s">
        <v>23</v>
      </c>
    </row>
    <row r="6" spans="1:5" s="1" customFormat="1" ht="36" customHeight="1">
      <c r="A6" s="42" t="s">
        <v>80</v>
      </c>
      <c r="B6" s="143"/>
      <c r="C6" s="76">
        <f>C7</f>
        <v>124761508</v>
      </c>
      <c r="D6" s="28"/>
      <c r="E6" s="32" t="s">
        <v>7</v>
      </c>
    </row>
    <row r="7" spans="1:5" s="1" customFormat="1" ht="36" customHeight="1">
      <c r="A7" s="35" t="s">
        <v>506</v>
      </c>
      <c r="B7" s="20"/>
      <c r="C7" s="13">
        <f>C8+C22</f>
        <v>124761508</v>
      </c>
    </row>
    <row r="8" spans="1:5" s="1" customFormat="1" ht="36" customHeight="1">
      <c r="A8" s="119" t="s">
        <v>1</v>
      </c>
      <c r="B8" s="10"/>
      <c r="C8" s="13">
        <f>SUM(C9:C21)</f>
        <v>17160000</v>
      </c>
    </row>
    <row r="9" spans="1:5" s="21" customFormat="1" ht="36" customHeight="1">
      <c r="A9" s="11" t="s">
        <v>125</v>
      </c>
      <c r="B9" s="10" t="s">
        <v>486</v>
      </c>
      <c r="C9" s="142">
        <v>2000000</v>
      </c>
    </row>
    <row r="10" spans="1:5" s="21" customFormat="1" ht="48.6">
      <c r="A10" s="11" t="s">
        <v>126</v>
      </c>
      <c r="B10" s="10" t="s">
        <v>488</v>
      </c>
      <c r="C10" s="142">
        <v>560000</v>
      </c>
    </row>
    <row r="11" spans="1:5" s="21" customFormat="1" ht="36" customHeight="1">
      <c r="A11" s="11" t="s">
        <v>127</v>
      </c>
      <c r="B11" s="10" t="s">
        <v>497</v>
      </c>
      <c r="C11" s="142">
        <v>3000000</v>
      </c>
    </row>
    <row r="12" spans="1:5" s="21" customFormat="1" ht="48.6">
      <c r="A12" s="11" t="s">
        <v>127</v>
      </c>
      <c r="B12" s="10" t="s">
        <v>489</v>
      </c>
      <c r="C12" s="142">
        <v>150000</v>
      </c>
    </row>
    <row r="13" spans="1:5" s="21" customFormat="1" ht="36" customHeight="1">
      <c r="A13" s="11" t="s">
        <v>127</v>
      </c>
      <c r="B13" s="10" t="s">
        <v>491</v>
      </c>
      <c r="C13" s="142">
        <v>950000</v>
      </c>
    </row>
    <row r="14" spans="1:5" s="21" customFormat="1" ht="48.6">
      <c r="A14" s="11" t="s">
        <v>128</v>
      </c>
      <c r="B14" s="10" t="s">
        <v>488</v>
      </c>
      <c r="C14" s="142">
        <v>1550000</v>
      </c>
    </row>
    <row r="15" spans="1:5" s="21" customFormat="1" ht="48.6">
      <c r="A15" s="11" t="s">
        <v>128</v>
      </c>
      <c r="B15" s="10" t="s">
        <v>489</v>
      </c>
      <c r="C15" s="142">
        <v>240000</v>
      </c>
    </row>
    <row r="16" spans="1:5" s="21" customFormat="1" ht="36" customHeight="1">
      <c r="A16" s="11" t="s">
        <v>129</v>
      </c>
      <c r="B16" s="10" t="s">
        <v>486</v>
      </c>
      <c r="C16" s="142">
        <v>4360000</v>
      </c>
    </row>
    <row r="17" spans="1:3" ht="36" customHeight="1">
      <c r="A17" s="11" t="s">
        <v>129</v>
      </c>
      <c r="B17" s="10" t="s">
        <v>496</v>
      </c>
      <c r="C17" s="142">
        <v>1200000</v>
      </c>
    </row>
    <row r="18" spans="1:3" ht="48.6">
      <c r="A18" s="11" t="s">
        <v>129</v>
      </c>
      <c r="B18" s="10" t="s">
        <v>489</v>
      </c>
      <c r="C18" s="142">
        <v>350000</v>
      </c>
    </row>
    <row r="19" spans="1:3" ht="36" customHeight="1">
      <c r="A19" s="11" t="s">
        <v>129</v>
      </c>
      <c r="B19" s="10" t="s">
        <v>491</v>
      </c>
      <c r="C19" s="142">
        <v>1000000</v>
      </c>
    </row>
    <row r="20" spans="1:3" ht="36" customHeight="1">
      <c r="A20" s="11" t="s">
        <v>130</v>
      </c>
      <c r="B20" s="10" t="s">
        <v>495</v>
      </c>
      <c r="C20" s="142">
        <v>1500000</v>
      </c>
    </row>
    <row r="21" spans="1:3" ht="48.6">
      <c r="A21" s="11" t="s">
        <v>130</v>
      </c>
      <c r="B21" s="10" t="s">
        <v>489</v>
      </c>
      <c r="C21" s="142">
        <v>300000</v>
      </c>
    </row>
    <row r="22" spans="1:3" ht="36" customHeight="1">
      <c r="A22" s="119" t="s">
        <v>203</v>
      </c>
      <c r="B22" s="10"/>
      <c r="C22" s="14">
        <f>SUM(C23:C56)</f>
        <v>107601508</v>
      </c>
    </row>
    <row r="23" spans="1:3" ht="36" customHeight="1">
      <c r="A23" s="11" t="s">
        <v>134</v>
      </c>
      <c r="B23" s="10" t="s">
        <v>494</v>
      </c>
      <c r="C23" s="14">
        <v>2941000</v>
      </c>
    </row>
    <row r="24" spans="1:3" ht="48.6">
      <c r="A24" s="19" t="s">
        <v>134</v>
      </c>
      <c r="B24" s="12" t="s">
        <v>488</v>
      </c>
      <c r="C24" s="81">
        <v>2507500</v>
      </c>
    </row>
    <row r="25" spans="1:3" ht="36" customHeight="1">
      <c r="A25" s="11" t="s">
        <v>134</v>
      </c>
      <c r="B25" s="10" t="s">
        <v>491</v>
      </c>
      <c r="C25" s="14">
        <v>590000</v>
      </c>
    </row>
    <row r="26" spans="1:3" ht="48.6">
      <c r="A26" s="11" t="s">
        <v>134</v>
      </c>
      <c r="B26" s="10" t="s">
        <v>489</v>
      </c>
      <c r="C26" s="14">
        <v>440000</v>
      </c>
    </row>
    <row r="27" spans="1:3" ht="36" customHeight="1">
      <c r="A27" s="11" t="s">
        <v>135</v>
      </c>
      <c r="B27" s="10" t="s">
        <v>486</v>
      </c>
      <c r="C27" s="14">
        <v>3900000</v>
      </c>
    </row>
    <row r="28" spans="1:3" ht="36" customHeight="1">
      <c r="A28" s="11" t="s">
        <v>135</v>
      </c>
      <c r="B28" s="10" t="s">
        <v>493</v>
      </c>
      <c r="C28" s="14">
        <v>1500000</v>
      </c>
    </row>
    <row r="29" spans="1:3" ht="48.6">
      <c r="A29" s="11" t="s">
        <v>135</v>
      </c>
      <c r="B29" s="10" t="s">
        <v>488</v>
      </c>
      <c r="C29" s="14">
        <v>6607500</v>
      </c>
    </row>
    <row r="30" spans="1:3" ht="36" customHeight="1">
      <c r="A30" s="11" t="s">
        <v>135</v>
      </c>
      <c r="B30" s="10" t="s">
        <v>491</v>
      </c>
      <c r="C30" s="14">
        <v>480000</v>
      </c>
    </row>
    <row r="31" spans="1:3" ht="48.6">
      <c r="A31" s="11" t="s">
        <v>135</v>
      </c>
      <c r="B31" s="10" t="s">
        <v>489</v>
      </c>
      <c r="C31" s="14">
        <v>150000</v>
      </c>
    </row>
    <row r="32" spans="1:3" ht="36" customHeight="1">
      <c r="A32" s="11" t="s">
        <v>132</v>
      </c>
      <c r="B32" s="10" t="s">
        <v>486</v>
      </c>
      <c r="C32" s="14">
        <v>2900000</v>
      </c>
    </row>
    <row r="33" spans="1:3" ht="36" customHeight="1">
      <c r="A33" s="11" t="s">
        <v>136</v>
      </c>
      <c r="B33" s="10" t="s">
        <v>486</v>
      </c>
      <c r="C33" s="14">
        <v>5000000</v>
      </c>
    </row>
    <row r="34" spans="1:3" ht="48.6">
      <c r="A34" s="11" t="s">
        <v>136</v>
      </c>
      <c r="B34" s="10" t="s">
        <v>488</v>
      </c>
      <c r="C34" s="14">
        <v>1928000</v>
      </c>
    </row>
    <row r="35" spans="1:3" ht="48.6">
      <c r="A35" s="11" t="s">
        <v>136</v>
      </c>
      <c r="B35" s="10" t="s">
        <v>489</v>
      </c>
      <c r="C35" s="14">
        <v>630000</v>
      </c>
    </row>
    <row r="36" spans="1:3" ht="36" customHeight="1">
      <c r="A36" s="11" t="s">
        <v>137</v>
      </c>
      <c r="B36" s="10" t="s">
        <v>486</v>
      </c>
      <c r="C36" s="14">
        <v>7200000</v>
      </c>
    </row>
    <row r="37" spans="1:3" ht="36" customHeight="1">
      <c r="A37" s="11" t="s">
        <v>138</v>
      </c>
      <c r="B37" s="10" t="s">
        <v>486</v>
      </c>
      <c r="C37" s="14">
        <v>4675000</v>
      </c>
    </row>
    <row r="38" spans="1:3" ht="36" customHeight="1">
      <c r="A38" s="11" t="s">
        <v>138</v>
      </c>
      <c r="B38" s="10" t="s">
        <v>491</v>
      </c>
      <c r="C38" s="14">
        <v>560000</v>
      </c>
    </row>
    <row r="39" spans="1:3" ht="48.6">
      <c r="A39" s="11" t="s">
        <v>138</v>
      </c>
      <c r="B39" s="10" t="s">
        <v>488</v>
      </c>
      <c r="C39" s="14">
        <v>3605000</v>
      </c>
    </row>
    <row r="40" spans="1:3" ht="48.6">
      <c r="A40" s="11" t="s">
        <v>139</v>
      </c>
      <c r="B40" s="10" t="s">
        <v>489</v>
      </c>
      <c r="C40" s="14">
        <v>240000</v>
      </c>
    </row>
    <row r="41" spans="1:3" ht="48.6">
      <c r="A41" s="11" t="s">
        <v>140</v>
      </c>
      <c r="B41" s="10" t="s">
        <v>488</v>
      </c>
      <c r="C41" s="14">
        <v>1337800</v>
      </c>
    </row>
    <row r="42" spans="1:3" ht="36" customHeight="1">
      <c r="A42" s="19" t="s">
        <v>140</v>
      </c>
      <c r="B42" s="12" t="s">
        <v>491</v>
      </c>
      <c r="C42" s="81">
        <v>990000</v>
      </c>
    </row>
    <row r="43" spans="1:3" ht="48.6">
      <c r="A43" s="11" t="s">
        <v>140</v>
      </c>
      <c r="B43" s="10" t="s">
        <v>489</v>
      </c>
      <c r="C43" s="14">
        <v>390000</v>
      </c>
    </row>
    <row r="44" spans="1:3" ht="36" customHeight="1">
      <c r="A44" s="11" t="s">
        <v>133</v>
      </c>
      <c r="B44" s="10" t="s">
        <v>486</v>
      </c>
      <c r="C44" s="14">
        <v>2410000</v>
      </c>
    </row>
    <row r="45" spans="1:3" ht="48.6">
      <c r="A45" s="11" t="s">
        <v>133</v>
      </c>
      <c r="B45" s="10" t="s">
        <v>489</v>
      </c>
      <c r="C45" s="14">
        <v>20000</v>
      </c>
    </row>
    <row r="46" spans="1:3" ht="36" customHeight="1">
      <c r="A46" s="11" t="s">
        <v>141</v>
      </c>
      <c r="B46" s="10" t="s">
        <v>492</v>
      </c>
      <c r="C46" s="14">
        <v>3575000</v>
      </c>
    </row>
    <row r="47" spans="1:3" ht="48.6">
      <c r="A47" s="11" t="s">
        <v>141</v>
      </c>
      <c r="B47" s="10" t="s">
        <v>488</v>
      </c>
      <c r="C47" s="14">
        <v>8280000</v>
      </c>
    </row>
    <row r="48" spans="1:3" ht="36" customHeight="1">
      <c r="A48" s="11" t="s">
        <v>141</v>
      </c>
      <c r="B48" s="10" t="s">
        <v>491</v>
      </c>
      <c r="C48" s="14">
        <v>820000</v>
      </c>
    </row>
    <row r="49" spans="1:3" ht="48.6">
      <c r="A49" s="11" t="s">
        <v>141</v>
      </c>
      <c r="B49" s="10" t="s">
        <v>489</v>
      </c>
      <c r="C49" s="14">
        <v>1680000</v>
      </c>
    </row>
    <row r="50" spans="1:3" ht="48.6">
      <c r="A50" s="11" t="s">
        <v>141</v>
      </c>
      <c r="B50" s="10" t="s">
        <v>487</v>
      </c>
      <c r="C50" s="14">
        <v>180628</v>
      </c>
    </row>
    <row r="51" spans="1:3" ht="36" customHeight="1">
      <c r="A51" s="11" t="s">
        <v>143</v>
      </c>
      <c r="B51" s="10" t="s">
        <v>490</v>
      </c>
      <c r="C51" s="14">
        <v>3000000</v>
      </c>
    </row>
    <row r="52" spans="1:3" ht="48.6">
      <c r="A52" s="11" t="s">
        <v>143</v>
      </c>
      <c r="B52" s="10" t="s">
        <v>488</v>
      </c>
      <c r="C52" s="14">
        <v>15720000</v>
      </c>
    </row>
    <row r="53" spans="1:3" ht="48.6">
      <c r="A53" s="11" t="s">
        <v>143</v>
      </c>
      <c r="B53" s="10" t="s">
        <v>489</v>
      </c>
      <c r="C53" s="14">
        <v>100000</v>
      </c>
    </row>
    <row r="54" spans="1:3" ht="48.6">
      <c r="A54" s="11" t="s">
        <v>142</v>
      </c>
      <c r="B54" s="10" t="s">
        <v>488</v>
      </c>
      <c r="C54" s="14">
        <v>17970000</v>
      </c>
    </row>
    <row r="55" spans="1:3" ht="48.6">
      <c r="A55" s="11" t="s">
        <v>142</v>
      </c>
      <c r="B55" s="10" t="s">
        <v>487</v>
      </c>
      <c r="C55" s="14">
        <v>24080</v>
      </c>
    </row>
    <row r="56" spans="1:3" ht="36" customHeight="1">
      <c r="A56" s="19" t="s">
        <v>144</v>
      </c>
      <c r="B56" s="12" t="s">
        <v>486</v>
      </c>
      <c r="C56" s="81">
        <v>5250000</v>
      </c>
    </row>
    <row r="57" spans="1:3" ht="36" customHeight="1"/>
    <row r="58" spans="1:3" ht="36" customHeight="1"/>
    <row r="59" spans="1:3" ht="36" customHeight="1"/>
    <row r="60" spans="1:3" ht="36" customHeight="1"/>
    <row r="61" spans="1:3" ht="36" customHeight="1"/>
    <row r="62" spans="1:3" ht="36" customHeight="1"/>
    <row r="63" spans="1:3" ht="36" customHeight="1"/>
    <row r="64" spans="1:3"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row r="295" ht="36" customHeight="1"/>
    <row r="296" ht="36" customHeight="1"/>
    <row r="297" ht="36" customHeight="1"/>
    <row r="298" ht="36" customHeight="1"/>
    <row r="299" ht="36" customHeight="1"/>
    <row r="300" ht="36" customHeight="1"/>
    <row r="301" ht="36" customHeight="1"/>
    <row r="302" ht="36" customHeight="1"/>
    <row r="303" ht="36" customHeight="1"/>
    <row r="304" ht="36" customHeight="1"/>
    <row r="305" ht="36" customHeight="1"/>
    <row r="306" ht="36" customHeight="1"/>
    <row r="307" ht="36" customHeight="1"/>
    <row r="308" ht="36" customHeight="1"/>
    <row r="309" ht="36" customHeight="1"/>
  </sheetData>
  <mergeCells count="2">
    <mergeCell ref="A2:C2"/>
    <mergeCell ref="A3:C3"/>
  </mergeCells>
  <phoneticPr fontId="22" type="noConversion"/>
  <printOptions horizontalCentered="1"/>
  <pageMargins left="0.70866141732283472" right="0.70866141732283472" top="0.59055118110236227" bottom="0.70866141732283472" header="0.31496062992125984" footer="0.35433070866141736"/>
  <pageSetup paperSize="9" scale="88" fitToHeight="100" pageOrder="overThenDown" orientation="portrait" r:id="rId1"/>
  <headerFooter>
    <oddHeader>&amp;R&amp;"標楷體,標準"&amp;16附表</oddHeader>
    <oddFooter>&amp;C&amp;"標楷體,標準"&amp;18&amp;P</oddFooter>
  </headerFooter>
  <rowBreaks count="1" manualBreakCount="1">
    <brk id="2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工作表3">
    <pageSetUpPr fitToPage="1"/>
  </sheetPr>
  <dimension ref="A1:F68"/>
  <sheetViews>
    <sheetView view="pageBreakPreview" zoomScale="90" zoomScaleNormal="100" zoomScaleSheetLayoutView="90" workbookViewId="0">
      <selection activeCell="B4" sqref="B4:C4"/>
    </sheetView>
  </sheetViews>
  <sheetFormatPr defaultColWidth="9" defaultRowHeight="21.9" customHeight="1"/>
  <cols>
    <col min="1" max="1" width="25.77734375" style="3" customWidth="1"/>
    <col min="2" max="2" width="30.77734375" style="7" customWidth="1"/>
    <col min="3" max="3" width="20.77734375" style="3" customWidth="1"/>
    <col min="4" max="4" width="20.77734375" style="4" customWidth="1"/>
    <col min="5" max="6" width="20.77734375" style="2" customWidth="1"/>
    <col min="7" max="16384" width="9" style="2"/>
  </cols>
  <sheetData>
    <row r="1" spans="1:6" ht="19.8">
      <c r="A1" s="30" t="s">
        <v>29</v>
      </c>
      <c r="B1" s="30" t="s">
        <v>22</v>
      </c>
      <c r="C1" s="30" t="s">
        <v>6</v>
      </c>
      <c r="D1" s="30" t="s">
        <v>6</v>
      </c>
      <c r="F1" s="24"/>
    </row>
    <row r="2" spans="1:6" s="1" customFormat="1" ht="22.2">
      <c r="A2" s="153" t="s">
        <v>24</v>
      </c>
      <c r="B2" s="153"/>
      <c r="C2" s="153"/>
      <c r="D2" s="153"/>
      <c r="F2" s="32" t="s">
        <v>8</v>
      </c>
    </row>
    <row r="3" spans="1:6" s="1" customFormat="1" ht="22.2">
      <c r="A3" s="154" t="s">
        <v>19</v>
      </c>
      <c r="B3" s="154"/>
      <c r="C3" s="154"/>
      <c r="D3" s="154"/>
      <c r="F3" s="32" t="s">
        <v>8</v>
      </c>
    </row>
    <row r="4" spans="1:6" s="1" customFormat="1" ht="21" customHeight="1">
      <c r="A4" s="22"/>
      <c r="B4" s="158" t="s">
        <v>90</v>
      </c>
      <c r="C4" s="158"/>
      <c r="D4" s="33" t="s">
        <v>0</v>
      </c>
      <c r="F4" s="32" t="s">
        <v>8</v>
      </c>
    </row>
    <row r="5" spans="1:6" ht="36" customHeight="1">
      <c r="A5" s="31" t="s">
        <v>28</v>
      </c>
      <c r="B5" s="31" t="s">
        <v>18</v>
      </c>
      <c r="C5" s="31" t="s">
        <v>21</v>
      </c>
      <c r="D5" s="23" t="s">
        <v>20</v>
      </c>
      <c r="F5" s="32" t="s">
        <v>23</v>
      </c>
    </row>
    <row r="6" spans="1:6" s="1" customFormat="1" ht="36" customHeight="1">
      <c r="A6" s="25" t="s">
        <v>24</v>
      </c>
      <c r="B6" s="8"/>
      <c r="C6" s="8"/>
      <c r="D6" s="26"/>
      <c r="E6" s="28"/>
      <c r="F6" s="32" t="s">
        <v>7</v>
      </c>
    </row>
    <row r="7" spans="1:6" s="1" customFormat="1" ht="36" customHeight="1">
      <c r="A7" s="27" t="s">
        <v>4</v>
      </c>
      <c r="B7" s="20"/>
      <c r="C7" s="20" t="s">
        <v>5</v>
      </c>
      <c r="D7" s="13"/>
    </row>
    <row r="8" spans="1:6" s="1" customFormat="1" ht="36" customHeight="1">
      <c r="A8" s="9" t="s">
        <v>1</v>
      </c>
      <c r="B8" s="10"/>
      <c r="C8" s="10"/>
      <c r="D8" s="13"/>
    </row>
    <row r="9" spans="1:6" s="21" customFormat="1" ht="36" customHeight="1">
      <c r="A9" s="11" t="s">
        <v>25</v>
      </c>
      <c r="B9" s="10" t="s">
        <v>26</v>
      </c>
      <c r="C9" s="17"/>
      <c r="D9" s="14"/>
    </row>
    <row r="10" spans="1:6" s="21" customFormat="1" ht="36" customHeight="1">
      <c r="A10" s="9" t="s">
        <v>2</v>
      </c>
      <c r="B10" s="10"/>
      <c r="C10" s="17"/>
      <c r="D10" s="14"/>
    </row>
    <row r="11" spans="1:6" s="21" customFormat="1" ht="36" customHeight="1">
      <c r="A11" s="11" t="s">
        <v>25</v>
      </c>
      <c r="B11" s="10" t="s">
        <v>26</v>
      </c>
      <c r="C11" s="17"/>
      <c r="D11" s="14"/>
    </row>
    <row r="12" spans="1:6" s="21" customFormat="1" ht="36" customHeight="1">
      <c r="A12" s="11" t="s">
        <v>25</v>
      </c>
      <c r="B12" s="10" t="s">
        <v>26</v>
      </c>
      <c r="C12" s="17"/>
      <c r="D12" s="14"/>
    </row>
    <row r="13" spans="1:6" s="21" customFormat="1" ht="36" customHeight="1">
      <c r="A13" s="9" t="s">
        <v>3</v>
      </c>
      <c r="B13" s="10"/>
      <c r="C13" s="17"/>
      <c r="D13" s="14"/>
    </row>
    <row r="14" spans="1:6" s="21" customFormat="1" ht="36" customHeight="1">
      <c r="A14" s="11" t="s">
        <v>25</v>
      </c>
      <c r="B14" s="10" t="s">
        <v>26</v>
      </c>
      <c r="C14" s="17"/>
      <c r="D14" s="14"/>
    </row>
    <row r="15" spans="1:6" ht="36" customHeight="1">
      <c r="A15" s="27" t="s">
        <v>27</v>
      </c>
      <c r="B15" s="20"/>
      <c r="C15" s="20" t="s">
        <v>5</v>
      </c>
      <c r="D15" s="13"/>
    </row>
    <row r="16" spans="1:6" ht="36" customHeight="1">
      <c r="A16" s="9" t="s">
        <v>1</v>
      </c>
      <c r="B16" s="10"/>
      <c r="C16" s="10"/>
      <c r="D16" s="15"/>
    </row>
    <row r="17" spans="1:4" ht="36" customHeight="1">
      <c r="A17" s="11" t="s">
        <v>25</v>
      </c>
      <c r="B17" s="10" t="s">
        <v>26</v>
      </c>
      <c r="C17" s="17"/>
      <c r="D17" s="15"/>
    </row>
    <row r="18" spans="1:4" ht="36" customHeight="1">
      <c r="A18" s="9" t="s">
        <v>2</v>
      </c>
      <c r="B18" s="10"/>
      <c r="C18" s="17"/>
      <c r="D18" s="15"/>
    </row>
    <row r="19" spans="1:4" ht="36" customHeight="1">
      <c r="A19" s="11" t="s">
        <v>25</v>
      </c>
      <c r="B19" s="10" t="s">
        <v>26</v>
      </c>
      <c r="C19" s="17"/>
      <c r="D19" s="15"/>
    </row>
    <row r="20" spans="1:4" ht="36" customHeight="1">
      <c r="A20" s="11" t="s">
        <v>25</v>
      </c>
      <c r="B20" s="10" t="s">
        <v>26</v>
      </c>
      <c r="C20" s="17"/>
      <c r="D20" s="15"/>
    </row>
    <row r="21" spans="1:4" ht="36" customHeight="1">
      <c r="A21" s="9" t="s">
        <v>3</v>
      </c>
      <c r="B21" s="10"/>
      <c r="C21" s="17"/>
      <c r="D21" s="15"/>
    </row>
    <row r="22" spans="1:4" ht="36" customHeight="1">
      <c r="A22" s="19" t="s">
        <v>25</v>
      </c>
      <c r="B22" s="12" t="s">
        <v>26</v>
      </c>
      <c r="C22" s="18"/>
      <c r="D22" s="29"/>
    </row>
    <row r="23" spans="1:4" ht="27" customHeight="1">
      <c r="B23" s="3"/>
    </row>
    <row r="24" spans="1:4" ht="27" customHeight="1">
      <c r="A24" s="5"/>
      <c r="B24" s="5"/>
      <c r="C24" s="5"/>
      <c r="D24" s="6"/>
    </row>
    <row r="25" spans="1:4" ht="27" customHeight="1">
      <c r="B25" s="3"/>
    </row>
    <row r="26" spans="1:4" ht="27" customHeight="1">
      <c r="B26" s="3"/>
    </row>
    <row r="27" spans="1:4" ht="27" customHeight="1">
      <c r="B27" s="3"/>
    </row>
    <row r="28" spans="1:4" ht="27" customHeight="1">
      <c r="B28" s="3"/>
    </row>
    <row r="29" spans="1:4" ht="27" customHeight="1">
      <c r="B29" s="3"/>
    </row>
    <row r="30" spans="1:4" ht="27" customHeight="1">
      <c r="B30" s="3"/>
    </row>
    <row r="31" spans="1:4" ht="27" customHeight="1">
      <c r="B31" s="3"/>
    </row>
    <row r="32" spans="1:4" ht="27" customHeight="1">
      <c r="B32" s="3"/>
    </row>
    <row r="33" spans="2:2" ht="27" customHeight="1">
      <c r="B33" s="3"/>
    </row>
    <row r="34" spans="2:2" ht="27" customHeight="1">
      <c r="B34" s="3"/>
    </row>
    <row r="35" spans="2:2" ht="27" customHeight="1">
      <c r="B35" s="3"/>
    </row>
    <row r="36" spans="2:2" ht="27" customHeight="1">
      <c r="B36" s="3"/>
    </row>
    <row r="37" spans="2:2" ht="27" customHeight="1">
      <c r="B37" s="3"/>
    </row>
    <row r="38" spans="2:2" ht="27" customHeight="1">
      <c r="B38" s="3"/>
    </row>
    <row r="39" spans="2:2" ht="27" customHeight="1">
      <c r="B39" s="3"/>
    </row>
    <row r="40" spans="2:2" ht="27" customHeight="1">
      <c r="B40" s="3"/>
    </row>
    <row r="41" spans="2:2" ht="27" customHeight="1"/>
    <row r="42" spans="2:2" ht="27" customHeight="1"/>
    <row r="43" spans="2:2" ht="27" customHeight="1"/>
    <row r="44" spans="2:2" ht="27" customHeight="1"/>
    <row r="45" spans="2:2" ht="27" customHeight="1"/>
    <row r="46" spans="2:2" ht="27" customHeight="1"/>
    <row r="47" spans="2:2" ht="27" customHeight="1"/>
    <row r="48" spans="2:2"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sheetData>
  <mergeCells count="3">
    <mergeCell ref="B4:C4"/>
    <mergeCell ref="A2:D2"/>
    <mergeCell ref="A3:D3"/>
  </mergeCells>
  <phoneticPr fontId="4" type="noConversion"/>
  <printOptions horizontalCentered="1"/>
  <pageMargins left="0.59055118110236227" right="0.59055118110236227" top="0.47244094488188981" bottom="0.47244094488188981" header="0.31496062992125984" footer="0.19685039370078741"/>
  <pageSetup paperSize="9" scale="92" fitToHeight="100" pageOrder="overThenDown" orientation="portrait" useFirstPageNumber="1" r:id="rId1"/>
  <headerFooter>
    <oddHeader>&amp;R&amp;"標楷體,標準"&amp;16附表</oddHeader>
    <oddFooter>&amp;C&amp;"標楷體,標準"&amp;16&amp;P</oddFooter>
  </headerFooter>
  <rowBreaks count="1" manualBreakCount="1">
    <brk id="1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C80DF-041B-4A6B-BD07-FEDEDDCDAE76}">
  <sheetPr>
    <pageSetUpPr fitToPage="1"/>
  </sheetPr>
  <dimension ref="A1:F135"/>
  <sheetViews>
    <sheetView view="pageBreakPreview" zoomScale="90" zoomScaleNormal="100" zoomScaleSheetLayoutView="90" workbookViewId="0">
      <pane ySplit="5" topLeftCell="A21" activePane="bottomLeft" state="frozen"/>
      <selection activeCell="B20" sqref="B20"/>
      <selection pane="bottomLeft" activeCell="B20" sqref="B20"/>
    </sheetView>
  </sheetViews>
  <sheetFormatPr defaultColWidth="9" defaultRowHeight="21.9" customHeight="1"/>
  <cols>
    <col min="1" max="1" width="25.77734375" style="3" customWidth="1"/>
    <col min="2" max="2" width="35.77734375" style="7" customWidth="1"/>
    <col min="3" max="3" width="15.77734375" style="3" customWidth="1"/>
    <col min="4" max="4" width="20.77734375" style="4" customWidth="1"/>
    <col min="5" max="6" width="20.77734375" style="2" customWidth="1"/>
    <col min="7" max="16384" width="9" style="2"/>
  </cols>
  <sheetData>
    <row r="1" spans="1:6" ht="21" customHeight="1">
      <c r="A1" s="30" t="s">
        <v>29</v>
      </c>
      <c r="B1" s="30" t="s">
        <v>239</v>
      </c>
      <c r="C1" s="30" t="s">
        <v>240</v>
      </c>
      <c r="D1" s="30" t="s">
        <v>6</v>
      </c>
      <c r="F1" s="24"/>
    </row>
    <row r="2" spans="1:6" s="1" customFormat="1" ht="21" customHeight="1">
      <c r="A2" s="153" t="s">
        <v>30</v>
      </c>
      <c r="B2" s="153"/>
      <c r="C2" s="153"/>
      <c r="D2" s="153"/>
      <c r="F2" s="32" t="s">
        <v>8</v>
      </c>
    </row>
    <row r="3" spans="1:6" s="1" customFormat="1" ht="21" customHeight="1">
      <c r="A3" s="154" t="s">
        <v>19</v>
      </c>
      <c r="B3" s="154"/>
      <c r="C3" s="154"/>
      <c r="D3" s="154"/>
      <c r="F3" s="32" t="s">
        <v>8</v>
      </c>
    </row>
    <row r="4" spans="1:6" s="1" customFormat="1" ht="21" customHeight="1">
      <c r="A4" s="22"/>
      <c r="B4" s="159" t="s">
        <v>243</v>
      </c>
      <c r="C4" s="159"/>
      <c r="D4" s="33" t="s">
        <v>0</v>
      </c>
      <c r="F4" s="32" t="s">
        <v>8</v>
      </c>
    </row>
    <row r="5" spans="1:6" ht="36" customHeight="1">
      <c r="A5" s="34" t="s">
        <v>28</v>
      </c>
      <c r="B5" s="34" t="s">
        <v>31</v>
      </c>
      <c r="C5" s="34" t="s">
        <v>510</v>
      </c>
      <c r="D5" s="23" t="s">
        <v>20</v>
      </c>
      <c r="F5" s="32" t="s">
        <v>23</v>
      </c>
    </row>
    <row r="6" spans="1:6" s="46" customFormat="1" ht="36" customHeight="1">
      <c r="A6" s="42" t="s">
        <v>30</v>
      </c>
      <c r="B6" s="49"/>
      <c r="C6" s="49"/>
      <c r="D6" s="76">
        <f>D7+D35+D59+D100</f>
        <v>353938838</v>
      </c>
      <c r="E6" s="45"/>
      <c r="F6" s="32" t="s">
        <v>7</v>
      </c>
    </row>
    <row r="7" spans="1:6" s="1" customFormat="1" ht="36" customHeight="1">
      <c r="A7" s="27" t="s">
        <v>32</v>
      </c>
      <c r="B7" s="20"/>
      <c r="C7" s="20" t="s">
        <v>33</v>
      </c>
      <c r="D7" s="13">
        <f>D8+D15</f>
        <v>110596972</v>
      </c>
    </row>
    <row r="8" spans="1:6" s="1" customFormat="1" ht="36" customHeight="1">
      <c r="A8" s="9" t="s">
        <v>1</v>
      </c>
      <c r="B8" s="10"/>
      <c r="C8" s="10"/>
      <c r="D8" s="13">
        <f>SUM(D9:D14)</f>
        <v>30673679</v>
      </c>
    </row>
    <row r="9" spans="1:6" s="21" customFormat="1" ht="36" customHeight="1">
      <c r="A9" s="11" t="s">
        <v>44</v>
      </c>
      <c r="B9" s="10" t="s">
        <v>202</v>
      </c>
      <c r="C9" s="17"/>
      <c r="D9" s="14">
        <v>2659605</v>
      </c>
    </row>
    <row r="10" spans="1:6" s="21" customFormat="1" ht="36" customHeight="1">
      <c r="A10" s="11" t="s">
        <v>58</v>
      </c>
      <c r="B10" s="10" t="s">
        <v>202</v>
      </c>
      <c r="C10" s="17"/>
      <c r="D10" s="14">
        <v>12871555</v>
      </c>
    </row>
    <row r="11" spans="1:6" s="21" customFormat="1" ht="36" customHeight="1">
      <c r="A11" s="11" t="s">
        <v>106</v>
      </c>
      <c r="B11" s="10" t="s">
        <v>202</v>
      </c>
      <c r="C11" s="17"/>
      <c r="D11" s="14">
        <v>3375604</v>
      </c>
    </row>
    <row r="12" spans="1:6" s="21" customFormat="1" ht="36" customHeight="1">
      <c r="A12" s="11" t="s">
        <v>53</v>
      </c>
      <c r="B12" s="10" t="s">
        <v>202</v>
      </c>
      <c r="C12" s="17"/>
      <c r="D12" s="14">
        <v>3615824</v>
      </c>
    </row>
    <row r="13" spans="1:6" s="21" customFormat="1" ht="36" customHeight="1">
      <c r="A13" s="11" t="s">
        <v>54</v>
      </c>
      <c r="B13" s="10" t="s">
        <v>202</v>
      </c>
      <c r="C13" s="17"/>
      <c r="D13" s="14">
        <v>5783283</v>
      </c>
    </row>
    <row r="14" spans="1:6" s="21" customFormat="1" ht="36" customHeight="1">
      <c r="A14" s="11" t="s">
        <v>34</v>
      </c>
      <c r="B14" s="10" t="s">
        <v>202</v>
      </c>
      <c r="C14" s="17"/>
      <c r="D14" s="14">
        <v>2367808</v>
      </c>
    </row>
    <row r="15" spans="1:6" s="21" customFormat="1" ht="36" customHeight="1">
      <c r="A15" s="9" t="s">
        <v>203</v>
      </c>
      <c r="B15" s="10"/>
      <c r="C15" s="17"/>
      <c r="D15" s="14">
        <f>SUM(D16:D34)</f>
        <v>79923293</v>
      </c>
    </row>
    <row r="16" spans="1:6" s="21" customFormat="1" ht="36" customHeight="1">
      <c r="A16" s="11" t="s">
        <v>114</v>
      </c>
      <c r="B16" s="10" t="s">
        <v>204</v>
      </c>
      <c r="C16" s="17"/>
      <c r="D16" s="14">
        <v>1533483</v>
      </c>
    </row>
    <row r="17" spans="1:4" s="21" customFormat="1" ht="36" customHeight="1">
      <c r="A17" s="11" t="s">
        <v>36</v>
      </c>
      <c r="B17" s="10" t="s">
        <v>204</v>
      </c>
      <c r="C17" s="17"/>
      <c r="D17" s="14">
        <v>595433</v>
      </c>
    </row>
    <row r="18" spans="1:4" s="21" customFormat="1" ht="36" customHeight="1">
      <c r="A18" s="11" t="s">
        <v>72</v>
      </c>
      <c r="B18" s="80" t="s">
        <v>35</v>
      </c>
      <c r="C18" s="17"/>
      <c r="D18" s="14">
        <v>900000</v>
      </c>
    </row>
    <row r="19" spans="1:4" s="21" customFormat="1" ht="36" customHeight="1">
      <c r="A19" s="11" t="s">
        <v>61</v>
      </c>
      <c r="B19" s="80" t="s">
        <v>35</v>
      </c>
      <c r="C19" s="17"/>
      <c r="D19" s="14">
        <v>800000</v>
      </c>
    </row>
    <row r="20" spans="1:4" s="21" customFormat="1" ht="36" customHeight="1">
      <c r="A20" s="11" t="s">
        <v>61</v>
      </c>
      <c r="B20" s="80" t="s">
        <v>205</v>
      </c>
      <c r="C20" s="17"/>
      <c r="D20" s="14">
        <v>13108975</v>
      </c>
    </row>
    <row r="21" spans="1:4" s="21" customFormat="1" ht="36" customHeight="1">
      <c r="A21" s="11" t="s">
        <v>61</v>
      </c>
      <c r="B21" s="10" t="s">
        <v>204</v>
      </c>
      <c r="C21" s="17"/>
      <c r="D21" s="14">
        <v>306937</v>
      </c>
    </row>
    <row r="22" spans="1:4" s="21" customFormat="1" ht="36" customHeight="1">
      <c r="A22" s="11" t="s">
        <v>73</v>
      </c>
      <c r="B22" s="10" t="s">
        <v>204</v>
      </c>
      <c r="C22" s="17"/>
      <c r="D22" s="14">
        <v>339961</v>
      </c>
    </row>
    <row r="23" spans="1:4" s="21" customFormat="1" ht="36" customHeight="1">
      <c r="A23" s="11" t="s">
        <v>62</v>
      </c>
      <c r="B23" s="10" t="s">
        <v>204</v>
      </c>
      <c r="C23" s="17"/>
      <c r="D23" s="14">
        <v>126772</v>
      </c>
    </row>
    <row r="24" spans="1:4" s="21" customFormat="1" ht="36" customHeight="1">
      <c r="A24" s="11" t="s">
        <v>63</v>
      </c>
      <c r="B24" s="80" t="s">
        <v>35</v>
      </c>
      <c r="C24" s="17"/>
      <c r="D24" s="14">
        <v>700000</v>
      </c>
    </row>
    <row r="25" spans="1:4" s="21" customFormat="1" ht="36" customHeight="1">
      <c r="A25" s="11" t="s">
        <v>37</v>
      </c>
      <c r="B25" s="10" t="s">
        <v>204</v>
      </c>
      <c r="C25" s="17"/>
      <c r="D25" s="14">
        <v>659300</v>
      </c>
    </row>
    <row r="26" spans="1:4" ht="36" customHeight="1">
      <c r="A26" s="19" t="s">
        <v>66</v>
      </c>
      <c r="B26" s="83" t="s">
        <v>35</v>
      </c>
      <c r="C26" s="18"/>
      <c r="D26" s="81">
        <v>900000</v>
      </c>
    </row>
    <row r="27" spans="1:4" ht="36" customHeight="1">
      <c r="A27" s="11" t="s">
        <v>66</v>
      </c>
      <c r="B27" s="80" t="s">
        <v>206</v>
      </c>
      <c r="C27" s="17"/>
      <c r="D27" s="14">
        <v>21900000</v>
      </c>
    </row>
    <row r="28" spans="1:4" ht="36" customHeight="1">
      <c r="A28" s="11" t="s">
        <v>66</v>
      </c>
      <c r="B28" s="10" t="s">
        <v>204</v>
      </c>
      <c r="C28" s="17"/>
      <c r="D28" s="14">
        <v>280612</v>
      </c>
    </row>
    <row r="29" spans="1:4" ht="36" customHeight="1">
      <c r="A29" s="11" t="s">
        <v>65</v>
      </c>
      <c r="B29" s="80" t="s">
        <v>35</v>
      </c>
      <c r="C29" s="17"/>
      <c r="D29" s="14">
        <v>900000</v>
      </c>
    </row>
    <row r="30" spans="1:4" ht="36" customHeight="1">
      <c r="A30" s="11" t="s">
        <v>65</v>
      </c>
      <c r="B30" s="80" t="s">
        <v>206</v>
      </c>
      <c r="C30" s="17"/>
      <c r="D30" s="14">
        <v>5266700</v>
      </c>
    </row>
    <row r="31" spans="1:4" ht="36" customHeight="1">
      <c r="A31" s="11" t="s">
        <v>112</v>
      </c>
      <c r="B31" s="10" t="s">
        <v>204</v>
      </c>
      <c r="C31" s="17"/>
      <c r="D31" s="14">
        <v>155820</v>
      </c>
    </row>
    <row r="32" spans="1:4" ht="36" customHeight="1">
      <c r="A32" s="11" t="s">
        <v>55</v>
      </c>
      <c r="B32" s="80" t="s">
        <v>206</v>
      </c>
      <c r="C32" s="17"/>
      <c r="D32" s="14">
        <v>14629300</v>
      </c>
    </row>
    <row r="33" spans="1:4" ht="36" customHeight="1">
      <c r="A33" s="11" t="s">
        <v>43</v>
      </c>
      <c r="B33" s="80" t="s">
        <v>35</v>
      </c>
      <c r="C33" s="17"/>
      <c r="D33" s="14">
        <v>900000</v>
      </c>
    </row>
    <row r="34" spans="1:4" ht="36" customHeight="1">
      <c r="A34" s="11" t="s">
        <v>43</v>
      </c>
      <c r="B34" s="80" t="s">
        <v>206</v>
      </c>
      <c r="C34" s="17"/>
      <c r="D34" s="14">
        <v>15920000</v>
      </c>
    </row>
    <row r="35" spans="1:4" ht="36" customHeight="1">
      <c r="A35" s="27" t="s">
        <v>40</v>
      </c>
      <c r="B35" s="82"/>
      <c r="C35" s="20" t="s">
        <v>41</v>
      </c>
      <c r="D35" s="13">
        <f>D36+D43</f>
        <v>19182103</v>
      </c>
    </row>
    <row r="36" spans="1:4" ht="36" customHeight="1">
      <c r="A36" s="9" t="s">
        <v>1</v>
      </c>
      <c r="B36" s="80"/>
      <c r="C36" s="10"/>
      <c r="D36" s="15">
        <f>SUM(D37:D42)</f>
        <v>12749742</v>
      </c>
    </row>
    <row r="37" spans="1:4" ht="36" customHeight="1">
      <c r="A37" s="11" t="s">
        <v>44</v>
      </c>
      <c r="B37" s="80" t="s">
        <v>91</v>
      </c>
      <c r="C37" s="17"/>
      <c r="D37" s="15">
        <v>1229778</v>
      </c>
    </row>
    <row r="38" spans="1:4" ht="36" customHeight="1">
      <c r="A38" s="11" t="s">
        <v>58</v>
      </c>
      <c r="B38" s="80" t="s">
        <v>91</v>
      </c>
      <c r="C38" s="17"/>
      <c r="D38" s="15">
        <v>3162800</v>
      </c>
    </row>
    <row r="39" spans="1:4" ht="36" customHeight="1">
      <c r="A39" s="11" t="s">
        <v>59</v>
      </c>
      <c r="B39" s="80" t="s">
        <v>91</v>
      </c>
      <c r="C39" s="17"/>
      <c r="D39" s="15">
        <v>1543200</v>
      </c>
    </row>
    <row r="40" spans="1:4" ht="36" customHeight="1">
      <c r="A40" s="11" t="s">
        <v>53</v>
      </c>
      <c r="B40" s="80" t="s">
        <v>91</v>
      </c>
      <c r="C40" s="17"/>
      <c r="D40" s="15">
        <v>2599600</v>
      </c>
    </row>
    <row r="41" spans="1:4" ht="36" customHeight="1">
      <c r="A41" s="11" t="s">
        <v>54</v>
      </c>
      <c r="B41" s="80" t="s">
        <v>91</v>
      </c>
      <c r="C41" s="17"/>
      <c r="D41" s="15">
        <v>1976571</v>
      </c>
    </row>
    <row r="42" spans="1:4" ht="36" customHeight="1">
      <c r="A42" s="11" t="s">
        <v>60</v>
      </c>
      <c r="B42" s="80" t="s">
        <v>91</v>
      </c>
      <c r="C42" s="17"/>
      <c r="D42" s="15">
        <v>2237793</v>
      </c>
    </row>
    <row r="43" spans="1:4" ht="36" customHeight="1">
      <c r="A43" s="9" t="s">
        <v>203</v>
      </c>
      <c r="B43" s="80"/>
      <c r="C43" s="17"/>
      <c r="D43" s="15">
        <f>SUM(D44:D58)</f>
        <v>6432361</v>
      </c>
    </row>
    <row r="44" spans="1:4" ht="36" customHeight="1">
      <c r="A44" s="11" t="s">
        <v>64</v>
      </c>
      <c r="B44" s="80" t="s">
        <v>91</v>
      </c>
      <c r="C44" s="17"/>
      <c r="D44" s="15">
        <v>178000</v>
      </c>
    </row>
    <row r="45" spans="1:4" ht="36" customHeight="1">
      <c r="A45" s="11" t="s">
        <v>68</v>
      </c>
      <c r="B45" s="80" t="s">
        <v>91</v>
      </c>
      <c r="C45" s="17"/>
      <c r="D45" s="15">
        <v>412000</v>
      </c>
    </row>
    <row r="46" spans="1:4" ht="36" customHeight="1">
      <c r="A46" s="11" t="s">
        <v>36</v>
      </c>
      <c r="B46" s="80" t="s">
        <v>91</v>
      </c>
      <c r="C46" s="17"/>
      <c r="D46" s="15">
        <v>900000</v>
      </c>
    </row>
    <row r="47" spans="1:4" ht="36" customHeight="1">
      <c r="A47" s="19" t="s">
        <v>72</v>
      </c>
      <c r="B47" s="83" t="s">
        <v>91</v>
      </c>
      <c r="C47" s="18"/>
      <c r="D47" s="29">
        <v>940000</v>
      </c>
    </row>
    <row r="48" spans="1:4" ht="36" customHeight="1">
      <c r="A48" s="11" t="s">
        <v>61</v>
      </c>
      <c r="B48" s="80" t="s">
        <v>91</v>
      </c>
      <c r="C48" s="17"/>
      <c r="D48" s="15">
        <v>456479</v>
      </c>
    </row>
    <row r="49" spans="1:4" ht="36" customHeight="1">
      <c r="A49" s="11" t="s">
        <v>42</v>
      </c>
      <c r="B49" s="80" t="s">
        <v>91</v>
      </c>
      <c r="C49" s="17"/>
      <c r="D49" s="15">
        <v>900882</v>
      </c>
    </row>
    <row r="50" spans="1:4" ht="36" customHeight="1">
      <c r="A50" s="11" t="s">
        <v>73</v>
      </c>
      <c r="B50" s="80" t="s">
        <v>91</v>
      </c>
      <c r="C50" s="17"/>
      <c r="D50" s="15">
        <v>434000</v>
      </c>
    </row>
    <row r="51" spans="1:4" ht="36" customHeight="1">
      <c r="A51" s="11" t="s">
        <v>62</v>
      </c>
      <c r="B51" s="80" t="s">
        <v>91</v>
      </c>
      <c r="C51" s="17"/>
      <c r="D51" s="15">
        <v>138000</v>
      </c>
    </row>
    <row r="52" spans="1:4" ht="36" customHeight="1">
      <c r="A52" s="11" t="s">
        <v>37</v>
      </c>
      <c r="B52" s="80" t="s">
        <v>91</v>
      </c>
      <c r="C52" s="17"/>
      <c r="D52" s="15">
        <v>275000</v>
      </c>
    </row>
    <row r="53" spans="1:4" ht="36" customHeight="1">
      <c r="A53" s="11" t="s">
        <v>66</v>
      </c>
      <c r="B53" s="80" t="s">
        <v>91</v>
      </c>
      <c r="C53" s="17"/>
      <c r="D53" s="15">
        <v>597000</v>
      </c>
    </row>
    <row r="54" spans="1:4" ht="36" customHeight="1">
      <c r="A54" s="11" t="s">
        <v>65</v>
      </c>
      <c r="B54" s="80" t="s">
        <v>91</v>
      </c>
      <c r="C54" s="17"/>
      <c r="D54" s="15">
        <v>488000</v>
      </c>
    </row>
    <row r="55" spans="1:4" ht="36" customHeight="1">
      <c r="A55" s="11" t="s">
        <v>71</v>
      </c>
      <c r="B55" s="80" t="s">
        <v>91</v>
      </c>
      <c r="C55" s="17"/>
      <c r="D55" s="15">
        <v>204000</v>
      </c>
    </row>
    <row r="56" spans="1:4" ht="36" customHeight="1">
      <c r="A56" s="11" t="s">
        <v>55</v>
      </c>
      <c r="B56" s="80" t="s">
        <v>91</v>
      </c>
      <c r="C56" s="17"/>
      <c r="D56" s="15">
        <v>286000</v>
      </c>
    </row>
    <row r="57" spans="1:4" ht="36" customHeight="1">
      <c r="A57" s="11" t="s">
        <v>70</v>
      </c>
      <c r="B57" s="80" t="s">
        <v>91</v>
      </c>
      <c r="C57" s="17"/>
      <c r="D57" s="15">
        <v>100000</v>
      </c>
    </row>
    <row r="58" spans="1:4" ht="36" customHeight="1">
      <c r="A58" s="11" t="s">
        <v>56</v>
      </c>
      <c r="B58" s="80" t="s">
        <v>91</v>
      </c>
      <c r="C58" s="17"/>
      <c r="D58" s="15">
        <v>123000</v>
      </c>
    </row>
    <row r="59" spans="1:4" ht="36" customHeight="1">
      <c r="A59" s="27" t="s">
        <v>47</v>
      </c>
      <c r="B59" s="82"/>
      <c r="C59" s="20" t="s">
        <v>92</v>
      </c>
      <c r="D59" s="13">
        <f>D60+D74</f>
        <v>223954248</v>
      </c>
    </row>
    <row r="60" spans="1:4" ht="36" customHeight="1">
      <c r="A60" s="9" t="s">
        <v>1</v>
      </c>
      <c r="B60" s="80"/>
      <c r="C60" s="10"/>
      <c r="D60" s="15">
        <f>SUM(D61:D73)</f>
        <v>109245673</v>
      </c>
    </row>
    <row r="61" spans="1:4" ht="36" customHeight="1">
      <c r="A61" s="11" t="s">
        <v>58</v>
      </c>
      <c r="B61" s="80" t="s">
        <v>48</v>
      </c>
      <c r="C61" s="17"/>
      <c r="D61" s="15">
        <v>1893000</v>
      </c>
    </row>
    <row r="62" spans="1:4" ht="36" customHeight="1">
      <c r="A62" s="11" t="s">
        <v>58</v>
      </c>
      <c r="B62" s="80" t="s">
        <v>93</v>
      </c>
      <c r="C62" s="17"/>
      <c r="D62" s="15">
        <v>1651000</v>
      </c>
    </row>
    <row r="63" spans="1:4" ht="36" customHeight="1">
      <c r="A63" s="11" t="s">
        <v>58</v>
      </c>
      <c r="B63" s="80" t="s">
        <v>94</v>
      </c>
      <c r="C63" s="17"/>
      <c r="D63" s="15">
        <v>25374000</v>
      </c>
    </row>
    <row r="64" spans="1:4" ht="36" customHeight="1">
      <c r="A64" s="11" t="s">
        <v>59</v>
      </c>
      <c r="B64" s="80" t="s">
        <v>48</v>
      </c>
      <c r="C64" s="17"/>
      <c r="D64" s="15">
        <v>4383000</v>
      </c>
    </row>
    <row r="65" spans="1:4" ht="36" customHeight="1">
      <c r="A65" s="11" t="s">
        <v>59</v>
      </c>
      <c r="B65" s="80" t="s">
        <v>93</v>
      </c>
      <c r="C65" s="17"/>
      <c r="D65" s="15">
        <v>511000</v>
      </c>
    </row>
    <row r="66" spans="1:4" ht="36" customHeight="1">
      <c r="A66" s="11" t="s">
        <v>59</v>
      </c>
      <c r="B66" s="80" t="s">
        <v>94</v>
      </c>
      <c r="C66" s="17"/>
      <c r="D66" s="15">
        <v>22439000</v>
      </c>
    </row>
    <row r="67" spans="1:4" ht="36" customHeight="1">
      <c r="A67" s="11" t="s">
        <v>53</v>
      </c>
      <c r="B67" s="80" t="s">
        <v>48</v>
      </c>
      <c r="C67" s="17"/>
      <c r="D67" s="15">
        <v>6255000</v>
      </c>
    </row>
    <row r="68" spans="1:4" ht="36" customHeight="1">
      <c r="A68" s="19" t="s">
        <v>53</v>
      </c>
      <c r="B68" s="83" t="s">
        <v>94</v>
      </c>
      <c r="C68" s="18"/>
      <c r="D68" s="29">
        <v>13811601</v>
      </c>
    </row>
    <row r="69" spans="1:4" ht="36" customHeight="1">
      <c r="A69" s="11" t="s">
        <v>54</v>
      </c>
      <c r="B69" s="80" t="s">
        <v>48</v>
      </c>
      <c r="C69" s="17"/>
      <c r="D69" s="15">
        <v>401000</v>
      </c>
    </row>
    <row r="70" spans="1:4" ht="36" customHeight="1">
      <c r="A70" s="11" t="s">
        <v>54</v>
      </c>
      <c r="B70" s="80" t="s">
        <v>93</v>
      </c>
      <c r="C70" s="17"/>
      <c r="D70" s="15">
        <v>1288000</v>
      </c>
    </row>
    <row r="71" spans="1:4" ht="36" customHeight="1">
      <c r="A71" s="11" t="s">
        <v>54</v>
      </c>
      <c r="B71" s="80" t="s">
        <v>94</v>
      </c>
      <c r="C71" s="17"/>
      <c r="D71" s="15">
        <v>13968941</v>
      </c>
    </row>
    <row r="72" spans="1:4" ht="36" customHeight="1">
      <c r="A72" s="11" t="s">
        <v>60</v>
      </c>
      <c r="B72" s="80" t="s">
        <v>48</v>
      </c>
      <c r="C72" s="17"/>
      <c r="D72" s="15">
        <v>3452000</v>
      </c>
    </row>
    <row r="73" spans="1:4" ht="36" customHeight="1">
      <c r="A73" s="11" t="s">
        <v>60</v>
      </c>
      <c r="B73" s="80" t="s">
        <v>94</v>
      </c>
      <c r="C73" s="17"/>
      <c r="D73" s="15">
        <v>13818131</v>
      </c>
    </row>
    <row r="74" spans="1:4" ht="36" customHeight="1">
      <c r="A74" s="9" t="s">
        <v>203</v>
      </c>
      <c r="B74" s="80"/>
      <c r="C74" s="17"/>
      <c r="D74" s="15">
        <f>SUM(D75:D99)</f>
        <v>114708575</v>
      </c>
    </row>
    <row r="75" spans="1:4" ht="36" customHeight="1">
      <c r="A75" s="11" t="s">
        <v>64</v>
      </c>
      <c r="B75" s="80" t="s">
        <v>94</v>
      </c>
      <c r="C75" s="17"/>
      <c r="D75" s="15">
        <v>5619000</v>
      </c>
    </row>
    <row r="76" spans="1:4" ht="36" customHeight="1">
      <c r="A76" s="11" t="s">
        <v>68</v>
      </c>
      <c r="B76" s="80" t="s">
        <v>48</v>
      </c>
      <c r="C76" s="17"/>
      <c r="D76" s="15">
        <v>607000</v>
      </c>
    </row>
    <row r="77" spans="1:4" ht="36" customHeight="1">
      <c r="A77" s="11" t="s">
        <v>36</v>
      </c>
      <c r="B77" s="80" t="s">
        <v>48</v>
      </c>
      <c r="C77" s="17"/>
      <c r="D77" s="15">
        <v>2008000</v>
      </c>
    </row>
    <row r="78" spans="1:4" ht="36" customHeight="1">
      <c r="A78" s="11" t="s">
        <v>36</v>
      </c>
      <c r="B78" s="80" t="s">
        <v>93</v>
      </c>
      <c r="C78" s="17"/>
      <c r="D78" s="15">
        <v>1585000</v>
      </c>
    </row>
    <row r="79" spans="1:4" ht="36" customHeight="1">
      <c r="A79" s="11" t="s">
        <v>36</v>
      </c>
      <c r="B79" s="80" t="s">
        <v>94</v>
      </c>
      <c r="C79" s="17"/>
      <c r="D79" s="15">
        <v>9410000</v>
      </c>
    </row>
    <row r="80" spans="1:4" ht="36" customHeight="1">
      <c r="A80" s="11" t="s">
        <v>72</v>
      </c>
      <c r="B80" s="80" t="s">
        <v>93</v>
      </c>
      <c r="C80" s="17"/>
      <c r="D80" s="15">
        <v>2676000</v>
      </c>
    </row>
    <row r="81" spans="1:4" ht="36" customHeight="1">
      <c r="A81" s="11" t="s">
        <v>72</v>
      </c>
      <c r="B81" s="80" t="s">
        <v>94</v>
      </c>
      <c r="C81" s="17"/>
      <c r="D81" s="15">
        <v>6211000</v>
      </c>
    </row>
    <row r="82" spans="1:4" ht="36" customHeight="1">
      <c r="A82" s="11" t="s">
        <v>61</v>
      </c>
      <c r="B82" s="80" t="s">
        <v>93</v>
      </c>
      <c r="C82" s="17"/>
      <c r="D82" s="15">
        <v>2552000</v>
      </c>
    </row>
    <row r="83" spans="1:4" ht="36" customHeight="1">
      <c r="A83" s="11" t="s">
        <v>61</v>
      </c>
      <c r="B83" s="80" t="s">
        <v>94</v>
      </c>
      <c r="C83" s="17"/>
      <c r="D83" s="15">
        <v>7439000</v>
      </c>
    </row>
    <row r="84" spans="1:4" ht="36" customHeight="1">
      <c r="A84" s="11" t="s">
        <v>42</v>
      </c>
      <c r="B84" s="80" t="s">
        <v>48</v>
      </c>
      <c r="C84" s="17"/>
      <c r="D84" s="15">
        <v>2065000</v>
      </c>
    </row>
    <row r="85" spans="1:4" ht="36" customHeight="1">
      <c r="A85" s="11" t="s">
        <v>42</v>
      </c>
      <c r="B85" s="80" t="s">
        <v>94</v>
      </c>
      <c r="C85" s="17"/>
      <c r="D85" s="15">
        <v>11956000</v>
      </c>
    </row>
    <row r="86" spans="1:4" ht="36" customHeight="1">
      <c r="A86" s="11" t="s">
        <v>73</v>
      </c>
      <c r="B86" s="80" t="s">
        <v>48</v>
      </c>
      <c r="C86" s="17"/>
      <c r="D86" s="15">
        <v>2605000</v>
      </c>
    </row>
    <row r="87" spans="1:4" ht="36" customHeight="1">
      <c r="A87" s="11" t="s">
        <v>73</v>
      </c>
      <c r="B87" s="80" t="s">
        <v>93</v>
      </c>
      <c r="C87" s="17"/>
      <c r="D87" s="15">
        <v>1052000</v>
      </c>
    </row>
    <row r="88" spans="1:4" ht="36" customHeight="1">
      <c r="A88" s="11" t="s">
        <v>73</v>
      </c>
      <c r="B88" s="80" t="s">
        <v>94</v>
      </c>
      <c r="C88" s="17"/>
      <c r="D88" s="15">
        <v>10313949</v>
      </c>
    </row>
    <row r="89" spans="1:4" ht="36" customHeight="1">
      <c r="A89" s="19" t="s">
        <v>62</v>
      </c>
      <c r="B89" s="83" t="s">
        <v>48</v>
      </c>
      <c r="C89" s="18"/>
      <c r="D89" s="29">
        <v>551000</v>
      </c>
    </row>
    <row r="90" spans="1:4" ht="36" customHeight="1">
      <c r="A90" s="11" t="s">
        <v>62</v>
      </c>
      <c r="B90" s="80" t="s">
        <v>94</v>
      </c>
      <c r="C90" s="17"/>
      <c r="D90" s="15">
        <v>6413000</v>
      </c>
    </row>
    <row r="91" spans="1:4" ht="36" customHeight="1">
      <c r="A91" s="11" t="s">
        <v>37</v>
      </c>
      <c r="B91" s="80" t="s">
        <v>48</v>
      </c>
      <c r="C91" s="17"/>
      <c r="D91" s="15">
        <v>1302000</v>
      </c>
    </row>
    <row r="92" spans="1:4" ht="36" customHeight="1">
      <c r="A92" s="11" t="s">
        <v>37</v>
      </c>
      <c r="B92" s="80" t="s">
        <v>93</v>
      </c>
      <c r="C92" s="17"/>
      <c r="D92" s="15">
        <v>2241000</v>
      </c>
    </row>
    <row r="93" spans="1:4" ht="36" customHeight="1">
      <c r="A93" s="11" t="s">
        <v>37</v>
      </c>
      <c r="B93" s="80" t="s">
        <v>94</v>
      </c>
      <c r="C93" s="17"/>
      <c r="D93" s="15">
        <v>8046000</v>
      </c>
    </row>
    <row r="94" spans="1:4" ht="36" customHeight="1">
      <c r="A94" s="11" t="s">
        <v>66</v>
      </c>
      <c r="B94" s="80" t="s">
        <v>94</v>
      </c>
      <c r="C94" s="17"/>
      <c r="D94" s="15">
        <v>16104626</v>
      </c>
    </row>
    <row r="95" spans="1:4" ht="36" customHeight="1">
      <c r="A95" s="11" t="s">
        <v>65</v>
      </c>
      <c r="B95" s="80" t="s">
        <v>93</v>
      </c>
      <c r="C95" s="17"/>
      <c r="D95" s="15">
        <v>359000</v>
      </c>
    </row>
    <row r="96" spans="1:4" ht="36" customHeight="1">
      <c r="A96" s="11" t="s">
        <v>71</v>
      </c>
      <c r="B96" s="80" t="s">
        <v>48</v>
      </c>
      <c r="C96" s="17"/>
      <c r="D96" s="15">
        <v>580000</v>
      </c>
    </row>
    <row r="97" spans="1:4" ht="36" customHeight="1">
      <c r="A97" s="11" t="s">
        <v>71</v>
      </c>
      <c r="B97" s="80" t="s">
        <v>94</v>
      </c>
      <c r="C97" s="17"/>
      <c r="D97" s="15">
        <v>2554540</v>
      </c>
    </row>
    <row r="98" spans="1:4" ht="36" customHeight="1">
      <c r="A98" s="11" t="s">
        <v>55</v>
      </c>
      <c r="B98" s="80" t="s">
        <v>94</v>
      </c>
      <c r="C98" s="17"/>
      <c r="D98" s="15">
        <v>3898460</v>
      </c>
    </row>
    <row r="99" spans="1:4" ht="36" customHeight="1">
      <c r="A99" s="11" t="s">
        <v>70</v>
      </c>
      <c r="B99" s="80" t="s">
        <v>94</v>
      </c>
      <c r="C99" s="17"/>
      <c r="D99" s="15">
        <v>6560000</v>
      </c>
    </row>
    <row r="100" spans="1:4" ht="36" customHeight="1">
      <c r="A100" s="27" t="s">
        <v>49</v>
      </c>
      <c r="B100" s="85"/>
      <c r="C100" s="35" t="s">
        <v>50</v>
      </c>
      <c r="D100" s="16">
        <f>SUM(D101)</f>
        <v>205515</v>
      </c>
    </row>
    <row r="101" spans="1:4" ht="36" customHeight="1">
      <c r="A101" s="9" t="s">
        <v>207</v>
      </c>
      <c r="B101" s="85"/>
      <c r="C101" s="35"/>
      <c r="D101" s="16">
        <f>SUM(D102)</f>
        <v>205515</v>
      </c>
    </row>
    <row r="102" spans="1:4" ht="36" customHeight="1">
      <c r="A102" s="36" t="s">
        <v>38</v>
      </c>
      <c r="B102" s="86" t="s">
        <v>51</v>
      </c>
      <c r="C102" s="39"/>
      <c r="D102" s="38">
        <v>205515</v>
      </c>
    </row>
    <row r="103" spans="1:4" ht="36" customHeight="1">
      <c r="B103" s="3"/>
    </row>
    <row r="104" spans="1:4" ht="36" customHeight="1">
      <c r="B104" s="3"/>
    </row>
    <row r="105" spans="1:4" ht="36" customHeight="1">
      <c r="B105" s="3"/>
    </row>
    <row r="106" spans="1:4" ht="36" customHeight="1">
      <c r="B106" s="3"/>
    </row>
    <row r="107" spans="1:4" ht="27" customHeight="1">
      <c r="B107" s="3"/>
    </row>
    <row r="108" spans="1:4" ht="27" customHeight="1"/>
    <row r="109" spans="1:4" ht="27" customHeight="1"/>
    <row r="110" spans="1:4" ht="27" customHeight="1"/>
    <row r="111" spans="1:4" ht="27" customHeight="1"/>
    <row r="112" spans="1:4"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sheetData>
  <mergeCells count="3">
    <mergeCell ref="A2:D2"/>
    <mergeCell ref="A3:D3"/>
    <mergeCell ref="B4:C4"/>
  </mergeCells>
  <phoneticPr fontId="22" type="noConversion"/>
  <printOptions horizontalCentered="1"/>
  <pageMargins left="0.70866141732283472" right="0.70866141732283472" top="0.59055118110236227" bottom="0.70866141732283472" header="0.31496062992125984" footer="0.35433070866141736"/>
  <pageSetup paperSize="9" scale="88" fitToHeight="100" pageOrder="overThenDown" orientation="portrait" r:id="rId1"/>
  <headerFooter>
    <oddHeader>&amp;R&amp;"標楷體,標準"&amp;16附表</oddHeader>
    <oddFooter>&amp;C&amp;"標楷體,標準"&amp;18&amp;P</oddFooter>
  </headerFooter>
  <rowBreaks count="1" manualBreakCount="1">
    <brk id="2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36ACC-DC9D-46D1-9390-7C2EA05A2252}">
  <sheetPr>
    <pageSetUpPr fitToPage="1"/>
  </sheetPr>
  <dimension ref="A1:F153"/>
  <sheetViews>
    <sheetView view="pageBreakPreview" topLeftCell="A16" zoomScale="90" zoomScaleNormal="100" zoomScaleSheetLayoutView="90" workbookViewId="0">
      <selection activeCell="B20" sqref="B20"/>
    </sheetView>
  </sheetViews>
  <sheetFormatPr defaultColWidth="9" defaultRowHeight="21.9" customHeight="1"/>
  <cols>
    <col min="1" max="1" width="25.77734375" style="3" customWidth="1"/>
    <col min="2" max="2" width="35.77734375" style="7" customWidth="1"/>
    <col min="3" max="3" width="15.77734375" style="3" customWidth="1"/>
    <col min="4" max="4" width="20.77734375" style="4" customWidth="1"/>
    <col min="5" max="6" width="20.77734375" style="2" customWidth="1"/>
    <col min="7" max="16384" width="9" style="2"/>
  </cols>
  <sheetData>
    <row r="1" spans="1:6" ht="21" customHeight="1">
      <c r="A1" s="30" t="s">
        <v>29</v>
      </c>
      <c r="B1" s="30" t="s">
        <v>239</v>
      </c>
      <c r="C1" s="30" t="s">
        <v>240</v>
      </c>
      <c r="D1" s="30" t="s">
        <v>6</v>
      </c>
      <c r="F1" s="24"/>
    </row>
    <row r="2" spans="1:6" s="1" customFormat="1" ht="21" customHeight="1">
      <c r="A2" s="153" t="s">
        <v>10</v>
      </c>
      <c r="B2" s="153"/>
      <c r="C2" s="153"/>
      <c r="D2" s="153"/>
      <c r="F2" s="32" t="s">
        <v>8</v>
      </c>
    </row>
    <row r="3" spans="1:6" s="1" customFormat="1" ht="21" customHeight="1">
      <c r="A3" s="154" t="s">
        <v>19</v>
      </c>
      <c r="B3" s="154"/>
      <c r="C3" s="154"/>
      <c r="D3" s="154"/>
      <c r="F3" s="32" t="s">
        <v>8</v>
      </c>
    </row>
    <row r="4" spans="1:6" s="1" customFormat="1" ht="21" customHeight="1">
      <c r="A4" s="22"/>
      <c r="B4" s="159" t="s">
        <v>243</v>
      </c>
      <c r="C4" s="159"/>
      <c r="D4" s="79" t="s">
        <v>0</v>
      </c>
      <c r="F4" s="32" t="s">
        <v>8</v>
      </c>
    </row>
    <row r="5" spans="1:6" ht="36" customHeight="1">
      <c r="A5" s="34" t="s">
        <v>28</v>
      </c>
      <c r="B5" s="34" t="s">
        <v>31</v>
      </c>
      <c r="C5" s="34" t="s">
        <v>510</v>
      </c>
      <c r="D5" s="23" t="s">
        <v>20</v>
      </c>
      <c r="F5" s="32" t="s">
        <v>23</v>
      </c>
    </row>
    <row r="6" spans="1:6" s="1" customFormat="1" ht="36" customHeight="1">
      <c r="A6" s="42" t="s">
        <v>85</v>
      </c>
      <c r="B6" s="49"/>
      <c r="C6" s="49"/>
      <c r="D6" s="76">
        <f>D7+D51+D68+D97</f>
        <v>17441369468</v>
      </c>
      <c r="E6" s="28"/>
      <c r="F6" s="32" t="s">
        <v>7</v>
      </c>
    </row>
    <row r="7" spans="1:6" s="1" customFormat="1" ht="36" customHeight="1">
      <c r="A7" s="27" t="s">
        <v>208</v>
      </c>
      <c r="B7" s="20"/>
      <c r="C7" s="20" t="s">
        <v>86</v>
      </c>
      <c r="D7" s="13">
        <f>D8+D18</f>
        <v>92470244</v>
      </c>
    </row>
    <row r="8" spans="1:6" s="1" customFormat="1" ht="36" customHeight="1">
      <c r="A8" s="9" t="s">
        <v>1</v>
      </c>
      <c r="B8" s="10"/>
      <c r="C8" s="10"/>
      <c r="D8" s="13">
        <f>SUM(D9:D17)</f>
        <v>30738172</v>
      </c>
    </row>
    <row r="9" spans="1:6" s="21" customFormat="1" ht="36" customHeight="1">
      <c r="A9" s="11" t="s">
        <v>106</v>
      </c>
      <c r="B9" s="10" t="s">
        <v>209</v>
      </c>
      <c r="C9" s="17"/>
      <c r="D9" s="14">
        <v>985000</v>
      </c>
    </row>
    <row r="10" spans="1:6" s="21" customFormat="1" ht="36" customHeight="1">
      <c r="A10" s="11" t="s">
        <v>106</v>
      </c>
      <c r="B10" s="10" t="s">
        <v>210</v>
      </c>
      <c r="C10" s="17"/>
      <c r="D10" s="14">
        <v>980000</v>
      </c>
    </row>
    <row r="11" spans="1:6" s="21" customFormat="1" ht="36" customHeight="1">
      <c r="A11" s="11" t="s">
        <v>45</v>
      </c>
      <c r="B11" s="10" t="s">
        <v>211</v>
      </c>
      <c r="C11" s="17"/>
      <c r="D11" s="14">
        <v>7000000</v>
      </c>
    </row>
    <row r="12" spans="1:6" s="21" customFormat="1" ht="36" customHeight="1">
      <c r="A12" s="11" t="s">
        <v>121</v>
      </c>
      <c r="B12" s="10" t="s">
        <v>211</v>
      </c>
      <c r="C12" s="17"/>
      <c r="D12" s="14">
        <v>5800000</v>
      </c>
    </row>
    <row r="13" spans="1:6" s="21" customFormat="1" ht="36" customHeight="1">
      <c r="A13" s="11" t="s">
        <v>106</v>
      </c>
      <c r="B13" s="10" t="s">
        <v>211</v>
      </c>
      <c r="C13" s="17"/>
      <c r="D13" s="14">
        <v>5000000</v>
      </c>
    </row>
    <row r="14" spans="1:6" s="21" customFormat="1" ht="36" customHeight="1">
      <c r="A14" s="11" t="s">
        <v>34</v>
      </c>
      <c r="B14" s="10" t="s">
        <v>211</v>
      </c>
      <c r="C14" s="17"/>
      <c r="D14" s="14">
        <v>4974000</v>
      </c>
    </row>
    <row r="15" spans="1:6" s="21" customFormat="1" ht="36" customHeight="1">
      <c r="A15" s="11" t="s">
        <v>101</v>
      </c>
      <c r="B15" s="10" t="s">
        <v>211</v>
      </c>
      <c r="C15" s="17"/>
      <c r="D15" s="14">
        <v>5000000</v>
      </c>
    </row>
    <row r="16" spans="1:6" s="21" customFormat="1" ht="36" customHeight="1">
      <c r="A16" s="11" t="s">
        <v>44</v>
      </c>
      <c r="B16" s="10" t="s">
        <v>212</v>
      </c>
      <c r="C16" s="17"/>
      <c r="D16" s="14">
        <v>250000</v>
      </c>
    </row>
    <row r="17" spans="1:4" s="21" customFormat="1" ht="36" customHeight="1">
      <c r="A17" s="11" t="s">
        <v>121</v>
      </c>
      <c r="B17" s="10" t="s">
        <v>212</v>
      </c>
      <c r="C17" s="17"/>
      <c r="D17" s="14">
        <v>749172</v>
      </c>
    </row>
    <row r="18" spans="1:4" s="21" customFormat="1" ht="36" customHeight="1">
      <c r="A18" s="9" t="s">
        <v>203</v>
      </c>
      <c r="B18" s="10"/>
      <c r="C18" s="17"/>
      <c r="D18" s="14">
        <f>SUM(D19:D50)</f>
        <v>61732072</v>
      </c>
    </row>
    <row r="19" spans="1:4" s="21" customFormat="1" ht="36" customHeight="1">
      <c r="A19" s="11" t="s">
        <v>111</v>
      </c>
      <c r="B19" s="10" t="s">
        <v>209</v>
      </c>
      <c r="C19" s="17"/>
      <c r="D19" s="14">
        <v>2973134</v>
      </c>
    </row>
    <row r="20" spans="1:4" s="21" customFormat="1" ht="36" customHeight="1">
      <c r="A20" s="11" t="s">
        <v>108</v>
      </c>
      <c r="B20" s="10" t="s">
        <v>209</v>
      </c>
      <c r="C20" s="17"/>
      <c r="D20" s="14">
        <v>2601487</v>
      </c>
    </row>
    <row r="21" spans="1:4" s="21" customFormat="1" ht="36" customHeight="1">
      <c r="A21" s="11" t="s">
        <v>38</v>
      </c>
      <c r="B21" s="10" t="s">
        <v>210</v>
      </c>
      <c r="C21" s="17"/>
      <c r="D21" s="14">
        <v>97650</v>
      </c>
    </row>
    <row r="22" spans="1:4" s="21" customFormat="1" ht="36" customHeight="1">
      <c r="A22" s="11" t="s">
        <v>111</v>
      </c>
      <c r="B22" s="10" t="s">
        <v>210</v>
      </c>
      <c r="C22" s="17"/>
      <c r="D22" s="14">
        <v>98000</v>
      </c>
    </row>
    <row r="23" spans="1:4" s="21" customFormat="1" ht="36" customHeight="1">
      <c r="A23" s="11" t="s">
        <v>110</v>
      </c>
      <c r="B23" s="10" t="s">
        <v>210</v>
      </c>
      <c r="C23" s="17"/>
      <c r="D23" s="14">
        <v>98490</v>
      </c>
    </row>
    <row r="24" spans="1:4" s="21" customFormat="1" ht="36" customHeight="1">
      <c r="A24" s="11" t="s">
        <v>114</v>
      </c>
      <c r="B24" s="10" t="s">
        <v>210</v>
      </c>
      <c r="C24" s="17"/>
      <c r="D24" s="14">
        <v>425000</v>
      </c>
    </row>
    <row r="25" spans="1:4" s="21" customFormat="1" ht="36" customHeight="1">
      <c r="A25" s="11" t="s">
        <v>36</v>
      </c>
      <c r="B25" s="10" t="s">
        <v>210</v>
      </c>
      <c r="C25" s="17"/>
      <c r="D25" s="14">
        <v>764000</v>
      </c>
    </row>
    <row r="26" spans="1:4" s="21" customFormat="1" ht="36" customHeight="1">
      <c r="A26" s="19" t="s">
        <v>37</v>
      </c>
      <c r="B26" s="12" t="s">
        <v>210</v>
      </c>
      <c r="C26" s="18"/>
      <c r="D26" s="81">
        <v>350000</v>
      </c>
    </row>
    <row r="27" spans="1:4" s="21" customFormat="1" ht="36" customHeight="1">
      <c r="A27" s="11" t="s">
        <v>42</v>
      </c>
      <c r="B27" s="10" t="s">
        <v>210</v>
      </c>
      <c r="C27" s="17"/>
      <c r="D27" s="14">
        <v>91587</v>
      </c>
    </row>
    <row r="28" spans="1:4" s="21" customFormat="1" ht="36" customHeight="1">
      <c r="A28" s="11" t="s">
        <v>38</v>
      </c>
      <c r="B28" s="10" t="s">
        <v>211</v>
      </c>
      <c r="C28" s="17"/>
      <c r="D28" s="14">
        <v>3490200</v>
      </c>
    </row>
    <row r="29" spans="1:4" s="21" customFormat="1" ht="36" customHeight="1">
      <c r="A29" s="11" t="s">
        <v>107</v>
      </c>
      <c r="B29" s="10" t="s">
        <v>211</v>
      </c>
      <c r="C29" s="17"/>
      <c r="D29" s="14">
        <v>3000000</v>
      </c>
    </row>
    <row r="30" spans="1:4" s="21" customFormat="1" ht="36" customHeight="1">
      <c r="A30" s="11" t="s">
        <v>112</v>
      </c>
      <c r="B30" s="10" t="s">
        <v>211</v>
      </c>
      <c r="C30" s="17"/>
      <c r="D30" s="14">
        <v>2835623</v>
      </c>
    </row>
    <row r="31" spans="1:4" s="21" customFormat="1" ht="36" customHeight="1">
      <c r="A31" s="11" t="s">
        <v>111</v>
      </c>
      <c r="B31" s="10" t="s">
        <v>211</v>
      </c>
      <c r="C31" s="17"/>
      <c r="D31" s="14">
        <v>5200000</v>
      </c>
    </row>
    <row r="32" spans="1:4" s="21" customFormat="1" ht="36" customHeight="1">
      <c r="A32" s="11" t="s">
        <v>108</v>
      </c>
      <c r="B32" s="10" t="s">
        <v>211</v>
      </c>
      <c r="C32" s="17"/>
      <c r="D32" s="14">
        <v>4000000</v>
      </c>
    </row>
    <row r="33" spans="1:4" s="21" customFormat="1" ht="36" customHeight="1">
      <c r="A33" s="11" t="s">
        <v>113</v>
      </c>
      <c r="B33" s="10" t="s">
        <v>211</v>
      </c>
      <c r="C33" s="17"/>
      <c r="D33" s="14">
        <v>2200000</v>
      </c>
    </row>
    <row r="34" spans="1:4" s="21" customFormat="1" ht="36" customHeight="1">
      <c r="A34" s="11" t="s">
        <v>39</v>
      </c>
      <c r="B34" s="10" t="s">
        <v>211</v>
      </c>
      <c r="C34" s="17"/>
      <c r="D34" s="14">
        <v>2383200</v>
      </c>
    </row>
    <row r="35" spans="1:4" s="21" customFormat="1" ht="36" customHeight="1">
      <c r="A35" s="11" t="s">
        <v>110</v>
      </c>
      <c r="B35" s="10" t="s">
        <v>211</v>
      </c>
      <c r="C35" s="17"/>
      <c r="D35" s="14">
        <v>5199560</v>
      </c>
    </row>
    <row r="36" spans="1:4" s="21" customFormat="1" ht="36" customHeight="1">
      <c r="A36" s="11" t="s">
        <v>114</v>
      </c>
      <c r="B36" s="10" t="s">
        <v>211</v>
      </c>
      <c r="C36" s="17"/>
      <c r="D36" s="14">
        <v>1993600</v>
      </c>
    </row>
    <row r="37" spans="1:4" s="21" customFormat="1" ht="36" customHeight="1">
      <c r="A37" s="11" t="s">
        <v>36</v>
      </c>
      <c r="B37" s="10" t="s">
        <v>211</v>
      </c>
      <c r="C37" s="17"/>
      <c r="D37" s="14">
        <v>3681250</v>
      </c>
    </row>
    <row r="38" spans="1:4" s="21" customFormat="1" ht="36" customHeight="1">
      <c r="A38" s="11" t="s">
        <v>115</v>
      </c>
      <c r="B38" s="10" t="s">
        <v>211</v>
      </c>
      <c r="C38" s="17"/>
      <c r="D38" s="14">
        <v>2940000</v>
      </c>
    </row>
    <row r="39" spans="1:4" s="21" customFormat="1" ht="36" customHeight="1">
      <c r="A39" s="11" t="s">
        <v>37</v>
      </c>
      <c r="B39" s="10" t="s">
        <v>211</v>
      </c>
      <c r="C39" s="17"/>
      <c r="D39" s="14">
        <v>3150000</v>
      </c>
    </row>
    <row r="40" spans="1:4" s="21" customFormat="1" ht="36" customHeight="1">
      <c r="A40" s="11" t="s">
        <v>42</v>
      </c>
      <c r="B40" s="10" t="s">
        <v>211</v>
      </c>
      <c r="C40" s="17"/>
      <c r="D40" s="14">
        <v>4705855</v>
      </c>
    </row>
    <row r="41" spans="1:4" s="21" customFormat="1" ht="36" customHeight="1">
      <c r="A41" s="11" t="s">
        <v>43</v>
      </c>
      <c r="B41" s="10" t="s">
        <v>211</v>
      </c>
      <c r="C41" s="17"/>
      <c r="D41" s="14">
        <v>2040000</v>
      </c>
    </row>
    <row r="42" spans="1:4" s="21" customFormat="1" ht="36" customHeight="1">
      <c r="A42" s="11" t="s">
        <v>107</v>
      </c>
      <c r="B42" s="10" t="s">
        <v>212</v>
      </c>
      <c r="C42" s="17"/>
      <c r="D42" s="14">
        <v>1000000</v>
      </c>
    </row>
    <row r="43" spans="1:4" s="21" customFormat="1" ht="36" customHeight="1">
      <c r="A43" s="11" t="s">
        <v>46</v>
      </c>
      <c r="B43" s="10" t="s">
        <v>212</v>
      </c>
      <c r="C43" s="17"/>
      <c r="D43" s="14">
        <v>646100</v>
      </c>
    </row>
    <row r="44" spans="1:4" s="21" customFormat="1" ht="36" customHeight="1">
      <c r="A44" s="11" t="s">
        <v>109</v>
      </c>
      <c r="B44" s="10" t="s">
        <v>212</v>
      </c>
      <c r="C44" s="17"/>
      <c r="D44" s="14">
        <v>697500</v>
      </c>
    </row>
    <row r="45" spans="1:4" s="21" customFormat="1" ht="36" customHeight="1">
      <c r="A45" s="11" t="s">
        <v>111</v>
      </c>
      <c r="B45" s="10" t="s">
        <v>212</v>
      </c>
      <c r="C45" s="17"/>
      <c r="D45" s="14">
        <v>1490400</v>
      </c>
    </row>
    <row r="46" spans="1:4" s="21" customFormat="1" ht="36" customHeight="1">
      <c r="A46" s="11" t="s">
        <v>39</v>
      </c>
      <c r="B46" s="10" t="s">
        <v>212</v>
      </c>
      <c r="C46" s="17"/>
      <c r="D46" s="14">
        <v>180460</v>
      </c>
    </row>
    <row r="47" spans="1:4" s="21" customFormat="1" ht="36" customHeight="1">
      <c r="A47" s="19" t="s">
        <v>110</v>
      </c>
      <c r="B47" s="12" t="s">
        <v>212</v>
      </c>
      <c r="C47" s="18"/>
      <c r="D47" s="81">
        <v>1350000</v>
      </c>
    </row>
    <row r="48" spans="1:4" s="21" customFormat="1" ht="36" customHeight="1">
      <c r="A48" s="11" t="s">
        <v>115</v>
      </c>
      <c r="B48" s="10" t="s">
        <v>212</v>
      </c>
      <c r="C48" s="17"/>
      <c r="D48" s="14">
        <v>596400</v>
      </c>
    </row>
    <row r="49" spans="1:4" s="21" customFormat="1" ht="36" customHeight="1">
      <c r="A49" s="11" t="s">
        <v>37</v>
      </c>
      <c r="B49" s="10" t="s">
        <v>212</v>
      </c>
      <c r="C49" s="17"/>
      <c r="D49" s="14">
        <v>502200</v>
      </c>
    </row>
    <row r="50" spans="1:4" s="21" customFormat="1" ht="36" customHeight="1">
      <c r="A50" s="11" t="s">
        <v>42</v>
      </c>
      <c r="B50" s="10" t="s">
        <v>212</v>
      </c>
      <c r="C50" s="17"/>
      <c r="D50" s="14">
        <v>950376</v>
      </c>
    </row>
    <row r="51" spans="1:4" ht="36" customHeight="1">
      <c r="A51" s="27" t="s">
        <v>213</v>
      </c>
      <c r="B51" s="20"/>
      <c r="C51" s="20" t="s">
        <v>214</v>
      </c>
      <c r="D51" s="13">
        <f>D52+D58</f>
        <v>1425946000</v>
      </c>
    </row>
    <row r="52" spans="1:4" ht="36" customHeight="1">
      <c r="A52" s="9" t="s">
        <v>1</v>
      </c>
      <c r="B52" s="10"/>
      <c r="C52" s="10"/>
      <c r="D52" s="15">
        <f>SUM(D53:D57)</f>
        <v>953954190</v>
      </c>
    </row>
    <row r="53" spans="1:4" ht="36" customHeight="1">
      <c r="A53" s="11" t="s">
        <v>121</v>
      </c>
      <c r="B53" s="10" t="s">
        <v>215</v>
      </c>
      <c r="C53" s="17"/>
      <c r="D53" s="14">
        <v>368924197</v>
      </c>
    </row>
    <row r="54" spans="1:4" ht="36" customHeight="1">
      <c r="A54" s="11" t="s">
        <v>106</v>
      </c>
      <c r="B54" s="10" t="s">
        <v>215</v>
      </c>
      <c r="C54" s="17"/>
      <c r="D54" s="14">
        <v>30395814</v>
      </c>
    </row>
    <row r="55" spans="1:4" ht="36" customHeight="1">
      <c r="A55" s="11" t="s">
        <v>34</v>
      </c>
      <c r="B55" s="10" t="s">
        <v>215</v>
      </c>
      <c r="C55" s="17"/>
      <c r="D55" s="14">
        <v>62286225</v>
      </c>
    </row>
    <row r="56" spans="1:4" ht="36" customHeight="1">
      <c r="A56" s="11" t="s">
        <v>101</v>
      </c>
      <c r="B56" s="10" t="s">
        <v>215</v>
      </c>
      <c r="C56" s="17"/>
      <c r="D56" s="14">
        <v>203401954</v>
      </c>
    </row>
    <row r="57" spans="1:4" ht="36" customHeight="1">
      <c r="A57" s="11" t="s">
        <v>44</v>
      </c>
      <c r="B57" s="10" t="s">
        <v>95</v>
      </c>
      <c r="C57" s="17"/>
      <c r="D57" s="14">
        <v>288946000</v>
      </c>
    </row>
    <row r="58" spans="1:4" ht="36" customHeight="1">
      <c r="A58" s="9" t="s">
        <v>203</v>
      </c>
      <c r="B58" s="10"/>
      <c r="C58" s="17"/>
      <c r="D58" s="15">
        <f>SUM(D59:D67)</f>
        <v>471991810</v>
      </c>
    </row>
    <row r="59" spans="1:4" ht="36" customHeight="1">
      <c r="A59" s="11" t="s">
        <v>38</v>
      </c>
      <c r="B59" s="10" t="s">
        <v>215</v>
      </c>
      <c r="C59" s="17"/>
      <c r="D59" s="14">
        <v>2550000</v>
      </c>
    </row>
    <row r="60" spans="1:4" ht="36" customHeight="1">
      <c r="A60" s="11" t="s">
        <v>107</v>
      </c>
      <c r="B60" s="10" t="s">
        <v>215</v>
      </c>
      <c r="C60" s="17"/>
      <c r="D60" s="14">
        <v>1093500</v>
      </c>
    </row>
    <row r="61" spans="1:4" ht="36" customHeight="1">
      <c r="A61" s="11" t="s">
        <v>46</v>
      </c>
      <c r="B61" s="10" t="s">
        <v>215</v>
      </c>
      <c r="C61" s="17"/>
      <c r="D61" s="14">
        <v>172054737</v>
      </c>
    </row>
    <row r="62" spans="1:4" ht="36" customHeight="1">
      <c r="A62" s="11" t="s">
        <v>109</v>
      </c>
      <c r="B62" s="10" t="s">
        <v>215</v>
      </c>
      <c r="C62" s="17"/>
      <c r="D62" s="14">
        <v>5012199</v>
      </c>
    </row>
    <row r="63" spans="1:4" ht="36" customHeight="1">
      <c r="A63" s="11" t="s">
        <v>111</v>
      </c>
      <c r="B63" s="10" t="s">
        <v>215</v>
      </c>
      <c r="C63" s="17"/>
      <c r="D63" s="14">
        <v>12967089</v>
      </c>
    </row>
    <row r="64" spans="1:4" ht="36" customHeight="1">
      <c r="A64" s="11" t="s">
        <v>39</v>
      </c>
      <c r="B64" s="10" t="s">
        <v>215</v>
      </c>
      <c r="C64" s="17"/>
      <c r="D64" s="14">
        <v>126075520</v>
      </c>
    </row>
    <row r="65" spans="1:4" ht="36" customHeight="1">
      <c r="A65" s="11" t="s">
        <v>37</v>
      </c>
      <c r="B65" s="10" t="s">
        <v>215</v>
      </c>
      <c r="C65" s="17"/>
      <c r="D65" s="14">
        <v>43026106</v>
      </c>
    </row>
    <row r="66" spans="1:4" ht="36" customHeight="1">
      <c r="A66" s="11" t="s">
        <v>42</v>
      </c>
      <c r="B66" s="10" t="s">
        <v>215</v>
      </c>
      <c r="C66" s="17"/>
      <c r="D66" s="14">
        <v>79704292</v>
      </c>
    </row>
    <row r="67" spans="1:4" ht="36" customHeight="1">
      <c r="A67" s="11" t="s">
        <v>43</v>
      </c>
      <c r="B67" s="10" t="s">
        <v>215</v>
      </c>
      <c r="C67" s="17"/>
      <c r="D67" s="14">
        <v>29508367</v>
      </c>
    </row>
    <row r="68" spans="1:4" ht="36" customHeight="1">
      <c r="A68" s="144" t="s">
        <v>216</v>
      </c>
      <c r="B68" s="37"/>
      <c r="C68" s="37" t="s">
        <v>217</v>
      </c>
      <c r="D68" s="41">
        <f>D69+D80</f>
        <v>15912673224</v>
      </c>
    </row>
    <row r="69" spans="1:4" ht="36" customHeight="1">
      <c r="A69" s="9" t="s">
        <v>1</v>
      </c>
      <c r="B69" s="10"/>
      <c r="C69" s="10"/>
      <c r="D69" s="15">
        <f>SUM(D70:D79)</f>
        <v>11550280466</v>
      </c>
    </row>
    <row r="70" spans="1:4" ht="36" customHeight="1">
      <c r="A70" s="11" t="s">
        <v>45</v>
      </c>
      <c r="B70" s="10" t="s">
        <v>218</v>
      </c>
      <c r="C70" s="17"/>
      <c r="D70" s="14">
        <v>1448100737</v>
      </c>
    </row>
    <row r="71" spans="1:4" ht="36" customHeight="1">
      <c r="A71" s="11" t="s">
        <v>121</v>
      </c>
      <c r="B71" s="10" t="s">
        <v>218</v>
      </c>
      <c r="C71" s="17"/>
      <c r="D71" s="14">
        <v>1595144970</v>
      </c>
    </row>
    <row r="72" spans="1:4" ht="36" customHeight="1">
      <c r="A72" s="11" t="s">
        <v>106</v>
      </c>
      <c r="B72" s="10" t="s">
        <v>218</v>
      </c>
      <c r="C72" s="17"/>
      <c r="D72" s="14">
        <v>1526129451</v>
      </c>
    </row>
    <row r="73" spans="1:4" ht="36" customHeight="1">
      <c r="A73" s="11" t="s">
        <v>34</v>
      </c>
      <c r="B73" s="10" t="s">
        <v>218</v>
      </c>
      <c r="C73" s="17"/>
      <c r="D73" s="14">
        <v>2021378575</v>
      </c>
    </row>
    <row r="74" spans="1:4" ht="36" customHeight="1">
      <c r="A74" s="11" t="s">
        <v>101</v>
      </c>
      <c r="B74" s="10" t="s">
        <v>218</v>
      </c>
      <c r="C74" s="17"/>
      <c r="D74" s="14">
        <v>1913668640</v>
      </c>
    </row>
    <row r="75" spans="1:4" ht="36" customHeight="1">
      <c r="A75" s="11" t="s">
        <v>45</v>
      </c>
      <c r="B75" s="10" t="s">
        <v>219</v>
      </c>
      <c r="C75" s="17"/>
      <c r="D75" s="14">
        <v>92478998</v>
      </c>
    </row>
    <row r="76" spans="1:4" ht="36" customHeight="1">
      <c r="A76" s="11" t="s">
        <v>121</v>
      </c>
      <c r="B76" s="10" t="s">
        <v>219</v>
      </c>
      <c r="C76" s="17"/>
      <c r="D76" s="14">
        <v>968662684</v>
      </c>
    </row>
    <row r="77" spans="1:4" ht="36" customHeight="1">
      <c r="A77" s="11" t="s">
        <v>106</v>
      </c>
      <c r="B77" s="10" t="s">
        <v>219</v>
      </c>
      <c r="C77" s="17"/>
      <c r="D77" s="14">
        <v>2223868</v>
      </c>
    </row>
    <row r="78" spans="1:4" ht="36" customHeight="1">
      <c r="A78" s="11" t="s">
        <v>34</v>
      </c>
      <c r="B78" s="10" t="s">
        <v>219</v>
      </c>
      <c r="C78" s="17"/>
      <c r="D78" s="14">
        <v>1768992543</v>
      </c>
    </row>
    <row r="79" spans="1:4" ht="36" customHeight="1">
      <c r="A79" s="11" t="s">
        <v>34</v>
      </c>
      <c r="B79" s="10" t="s">
        <v>220</v>
      </c>
      <c r="C79" s="17"/>
      <c r="D79" s="14">
        <v>213500000</v>
      </c>
    </row>
    <row r="80" spans="1:4" ht="36" customHeight="1">
      <c r="A80" s="9" t="s">
        <v>203</v>
      </c>
      <c r="B80" s="10"/>
      <c r="C80" s="17"/>
      <c r="D80" s="15">
        <f>SUM(D81:D96)</f>
        <v>4362392758</v>
      </c>
    </row>
    <row r="81" spans="1:4" ht="36" customHeight="1">
      <c r="A81" s="11" t="s">
        <v>38</v>
      </c>
      <c r="B81" s="10" t="s">
        <v>218</v>
      </c>
      <c r="C81" s="17"/>
      <c r="D81" s="14">
        <v>114539303</v>
      </c>
    </row>
    <row r="82" spans="1:4" ht="36" customHeight="1">
      <c r="A82" s="11" t="s">
        <v>107</v>
      </c>
      <c r="B82" s="10" t="s">
        <v>218</v>
      </c>
      <c r="C82" s="17"/>
      <c r="D82" s="14">
        <v>556470350</v>
      </c>
    </row>
    <row r="83" spans="1:4" ht="36" customHeight="1">
      <c r="A83" s="11" t="s">
        <v>112</v>
      </c>
      <c r="B83" s="10" t="s">
        <v>218</v>
      </c>
      <c r="C83" s="17"/>
      <c r="D83" s="14">
        <v>68442449</v>
      </c>
    </row>
    <row r="84" spans="1:4" ht="36" customHeight="1">
      <c r="A84" s="11" t="s">
        <v>46</v>
      </c>
      <c r="B84" s="10" t="s">
        <v>218</v>
      </c>
      <c r="C84" s="17"/>
      <c r="D84" s="14">
        <v>195422904</v>
      </c>
    </row>
    <row r="85" spans="1:4" ht="36" customHeight="1">
      <c r="A85" s="11" t="s">
        <v>109</v>
      </c>
      <c r="B85" s="10" t="s">
        <v>218</v>
      </c>
      <c r="C85" s="17"/>
      <c r="D85" s="14">
        <v>243620683</v>
      </c>
    </row>
    <row r="86" spans="1:4" ht="36" customHeight="1">
      <c r="A86" s="11" t="s">
        <v>111</v>
      </c>
      <c r="B86" s="10" t="s">
        <v>218</v>
      </c>
      <c r="C86" s="17"/>
      <c r="D86" s="14">
        <v>386398174</v>
      </c>
    </row>
    <row r="87" spans="1:4" ht="36" customHeight="1">
      <c r="A87" s="11" t="s">
        <v>108</v>
      </c>
      <c r="B87" s="10" t="s">
        <v>218</v>
      </c>
      <c r="C87" s="17"/>
      <c r="D87" s="14">
        <v>670463467</v>
      </c>
    </row>
    <row r="88" spans="1:4" ht="36" customHeight="1">
      <c r="A88" s="11" t="s">
        <v>113</v>
      </c>
      <c r="B88" s="10" t="s">
        <v>218</v>
      </c>
      <c r="C88" s="17"/>
      <c r="D88" s="14">
        <v>335117553</v>
      </c>
    </row>
    <row r="89" spans="1:4" ht="36" customHeight="1">
      <c r="A89" s="19" t="s">
        <v>39</v>
      </c>
      <c r="B89" s="12" t="s">
        <v>218</v>
      </c>
      <c r="C89" s="18"/>
      <c r="D89" s="81">
        <v>9596045</v>
      </c>
    </row>
    <row r="90" spans="1:4" ht="36" customHeight="1">
      <c r="A90" s="11" t="s">
        <v>110</v>
      </c>
      <c r="B90" s="10" t="s">
        <v>218</v>
      </c>
      <c r="C90" s="17"/>
      <c r="D90" s="14">
        <v>142206799</v>
      </c>
    </row>
    <row r="91" spans="1:4" ht="36" customHeight="1">
      <c r="A91" s="11" t="s">
        <v>114</v>
      </c>
      <c r="B91" s="10" t="s">
        <v>218</v>
      </c>
      <c r="C91" s="17"/>
      <c r="D91" s="14">
        <v>195836351</v>
      </c>
    </row>
    <row r="92" spans="1:4" ht="36" customHeight="1">
      <c r="A92" s="11" t="s">
        <v>36</v>
      </c>
      <c r="B92" s="10" t="s">
        <v>218</v>
      </c>
      <c r="C92" s="17"/>
      <c r="D92" s="14">
        <v>244557604</v>
      </c>
    </row>
    <row r="93" spans="1:4" ht="36" customHeight="1">
      <c r="A93" s="11" t="s">
        <v>115</v>
      </c>
      <c r="B93" s="10" t="s">
        <v>218</v>
      </c>
      <c r="C93" s="17"/>
      <c r="D93" s="14">
        <v>445420684</v>
      </c>
    </row>
    <row r="94" spans="1:4" ht="36" customHeight="1">
      <c r="A94" s="11" t="s">
        <v>37</v>
      </c>
      <c r="B94" s="10" t="s">
        <v>218</v>
      </c>
      <c r="C94" s="17"/>
      <c r="D94" s="14">
        <v>95917692</v>
      </c>
    </row>
    <row r="95" spans="1:4" ht="36" customHeight="1">
      <c r="A95" s="11" t="s">
        <v>42</v>
      </c>
      <c r="B95" s="10" t="s">
        <v>218</v>
      </c>
      <c r="C95" s="17"/>
      <c r="D95" s="14">
        <v>484248048</v>
      </c>
    </row>
    <row r="96" spans="1:4" ht="36" customHeight="1">
      <c r="A96" s="11" t="s">
        <v>43</v>
      </c>
      <c r="B96" s="10" t="s">
        <v>218</v>
      </c>
      <c r="C96" s="17"/>
      <c r="D96" s="14">
        <v>174134652</v>
      </c>
    </row>
    <row r="97" spans="1:4" ht="36" customHeight="1">
      <c r="A97" s="27" t="s">
        <v>221</v>
      </c>
      <c r="B97" s="20"/>
      <c r="C97" s="20" t="s">
        <v>222</v>
      </c>
      <c r="D97" s="13">
        <f>D98+D101</f>
        <v>10280000</v>
      </c>
    </row>
    <row r="98" spans="1:4" ht="36" customHeight="1">
      <c r="A98" s="9" t="s">
        <v>1</v>
      </c>
      <c r="B98" s="10"/>
      <c r="C98" s="10"/>
      <c r="D98" s="15">
        <f>SUM(D99:D100)</f>
        <v>4000000</v>
      </c>
    </row>
    <row r="99" spans="1:4" ht="36" customHeight="1">
      <c r="A99" s="11" t="s">
        <v>121</v>
      </c>
      <c r="B99" s="10" t="s">
        <v>223</v>
      </c>
      <c r="C99" s="17"/>
      <c r="D99" s="14">
        <v>850000</v>
      </c>
    </row>
    <row r="100" spans="1:4" ht="36" customHeight="1">
      <c r="A100" s="11" t="s">
        <v>34</v>
      </c>
      <c r="B100" s="10" t="s">
        <v>223</v>
      </c>
      <c r="C100" s="17"/>
      <c r="D100" s="14">
        <v>3150000</v>
      </c>
    </row>
    <row r="101" spans="1:4" ht="36" customHeight="1">
      <c r="A101" s="9" t="s">
        <v>203</v>
      </c>
      <c r="B101" s="10"/>
      <c r="C101" s="17"/>
      <c r="D101" s="15">
        <f>SUM(D102:D109)</f>
        <v>6280000</v>
      </c>
    </row>
    <row r="102" spans="1:4" ht="36" customHeight="1">
      <c r="A102" s="11" t="s">
        <v>113</v>
      </c>
      <c r="B102" s="10" t="s">
        <v>223</v>
      </c>
      <c r="C102" s="17"/>
      <c r="D102" s="14">
        <v>500000</v>
      </c>
    </row>
    <row r="103" spans="1:4" ht="36" customHeight="1">
      <c r="A103" s="11" t="s">
        <v>36</v>
      </c>
      <c r="B103" s="10" t="s">
        <v>223</v>
      </c>
      <c r="C103" s="17"/>
      <c r="D103" s="14">
        <v>280000</v>
      </c>
    </row>
    <row r="104" spans="1:4" ht="36" customHeight="1">
      <c r="A104" s="11" t="s">
        <v>42</v>
      </c>
      <c r="B104" s="10" t="s">
        <v>223</v>
      </c>
      <c r="C104" s="17"/>
      <c r="D104" s="14">
        <v>600000</v>
      </c>
    </row>
    <row r="105" spans="1:4" ht="36" customHeight="1">
      <c r="A105" s="11" t="s">
        <v>109</v>
      </c>
      <c r="B105" s="10" t="s">
        <v>223</v>
      </c>
      <c r="C105" s="17"/>
      <c r="D105" s="14">
        <v>700000</v>
      </c>
    </row>
    <row r="106" spans="1:4" ht="36" customHeight="1">
      <c r="A106" s="11" t="s">
        <v>110</v>
      </c>
      <c r="B106" s="10" t="s">
        <v>223</v>
      </c>
      <c r="C106" s="17"/>
      <c r="D106" s="14">
        <v>1000000</v>
      </c>
    </row>
    <row r="107" spans="1:4" ht="36" customHeight="1">
      <c r="A107" s="11" t="s">
        <v>111</v>
      </c>
      <c r="B107" s="10" t="s">
        <v>223</v>
      </c>
      <c r="C107" s="17"/>
      <c r="D107" s="14">
        <v>2000000</v>
      </c>
    </row>
    <row r="108" spans="1:4" ht="36" customHeight="1">
      <c r="A108" s="11" t="s">
        <v>38</v>
      </c>
      <c r="B108" s="10" t="s">
        <v>223</v>
      </c>
      <c r="C108" s="17"/>
      <c r="D108" s="14">
        <v>600000</v>
      </c>
    </row>
    <row r="109" spans="1:4" ht="36" customHeight="1">
      <c r="A109" s="19" t="s">
        <v>43</v>
      </c>
      <c r="B109" s="12" t="s">
        <v>223</v>
      </c>
      <c r="C109" s="18"/>
      <c r="D109" s="81">
        <v>600000</v>
      </c>
    </row>
    <row r="110" spans="1:4" ht="27" customHeight="1">
      <c r="B110" s="3"/>
    </row>
    <row r="111" spans="1:4" ht="27" customHeight="1">
      <c r="B111" s="3"/>
    </row>
    <row r="112" spans="1:4" ht="27" customHeight="1">
      <c r="B112" s="3"/>
    </row>
    <row r="113" spans="2:2" ht="27" customHeight="1">
      <c r="B113" s="3"/>
    </row>
    <row r="114" spans="2:2" ht="27" customHeight="1">
      <c r="B114" s="3"/>
    </row>
    <row r="115" spans="2:2" ht="27" customHeight="1">
      <c r="B115" s="3"/>
    </row>
    <row r="116" spans="2:2" ht="27" customHeight="1">
      <c r="B116" s="3"/>
    </row>
    <row r="117" spans="2:2" ht="27" customHeight="1">
      <c r="B117" s="3"/>
    </row>
    <row r="118" spans="2:2" ht="27" customHeight="1">
      <c r="B118" s="3"/>
    </row>
    <row r="119" spans="2:2" ht="27" customHeight="1">
      <c r="B119" s="3"/>
    </row>
    <row r="120" spans="2:2" ht="27" customHeight="1">
      <c r="B120" s="3"/>
    </row>
    <row r="121" spans="2:2" ht="27" customHeight="1">
      <c r="B121" s="3"/>
    </row>
    <row r="122" spans="2:2" ht="27" customHeight="1">
      <c r="B122" s="3"/>
    </row>
    <row r="123" spans="2:2" ht="27" customHeight="1">
      <c r="B123" s="3"/>
    </row>
    <row r="124" spans="2:2" ht="27" customHeight="1">
      <c r="B124" s="3"/>
    </row>
    <row r="125" spans="2:2" ht="27" customHeight="1">
      <c r="B125" s="3"/>
    </row>
    <row r="126" spans="2:2" ht="27" customHeight="1"/>
    <row r="127" spans="2:2" ht="27" customHeight="1"/>
    <row r="128" spans="2:2"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sheetData>
  <mergeCells count="3">
    <mergeCell ref="B4:C4"/>
    <mergeCell ref="A3:D3"/>
    <mergeCell ref="A2:D2"/>
  </mergeCells>
  <phoneticPr fontId="22" type="noConversion"/>
  <printOptions horizontalCentered="1"/>
  <pageMargins left="0.70866141732283472" right="0.70866141732283472" top="0.59055118110236227" bottom="0.70866141732283472" header="0.31496062992125984" footer="0.35433070866141736"/>
  <pageSetup paperSize="9" scale="88" fitToHeight="100" pageOrder="overThenDown" orientation="portrait" r:id="rId1"/>
  <headerFooter>
    <oddHeader>&amp;R&amp;"標楷體,標準"&amp;16附表</oddHeader>
    <oddFooter>&amp;C&amp;"標楷體,標準"&amp;18&amp;P</oddFooter>
  </headerFooter>
  <rowBreaks count="1" manualBreakCount="1">
    <brk id="50"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0E57E-DBA0-4BEA-B7C7-AE0828CF5FF8}">
  <sheetPr>
    <pageSetUpPr fitToPage="1"/>
  </sheetPr>
  <dimension ref="A1:F73"/>
  <sheetViews>
    <sheetView view="pageBreakPreview" zoomScale="90" zoomScaleNormal="100" zoomScaleSheetLayoutView="90" workbookViewId="0">
      <selection activeCell="B20" sqref="B20"/>
    </sheetView>
  </sheetViews>
  <sheetFormatPr defaultColWidth="9" defaultRowHeight="21.9" customHeight="1"/>
  <cols>
    <col min="1" max="1" width="25.77734375" style="3" customWidth="1"/>
    <col min="2" max="2" width="35.77734375" style="7" customWidth="1"/>
    <col min="3" max="3" width="15.77734375" style="3" customWidth="1"/>
    <col min="4" max="4" width="20.77734375" style="4" customWidth="1"/>
    <col min="5" max="6" width="20.77734375" style="2" customWidth="1"/>
    <col min="7" max="16384" width="9" style="2"/>
  </cols>
  <sheetData>
    <row r="1" spans="1:6" ht="21" customHeight="1">
      <c r="A1" s="30" t="s">
        <v>29</v>
      </c>
      <c r="B1" s="30" t="s">
        <v>239</v>
      </c>
      <c r="C1" s="30" t="s">
        <v>240</v>
      </c>
      <c r="D1" s="30" t="s">
        <v>6</v>
      </c>
      <c r="F1" s="24"/>
    </row>
    <row r="2" spans="1:6" s="1" customFormat="1" ht="21" customHeight="1">
      <c r="A2" s="153" t="s">
        <v>227</v>
      </c>
      <c r="B2" s="153"/>
      <c r="C2" s="153"/>
      <c r="D2" s="153"/>
      <c r="F2" s="32" t="s">
        <v>8</v>
      </c>
    </row>
    <row r="3" spans="1:6" s="1" customFormat="1" ht="21" customHeight="1">
      <c r="A3" s="154" t="s">
        <v>19</v>
      </c>
      <c r="B3" s="154"/>
      <c r="C3" s="154"/>
      <c r="D3" s="154"/>
      <c r="F3" s="32" t="s">
        <v>8</v>
      </c>
    </row>
    <row r="4" spans="1:6" s="1" customFormat="1" ht="21" customHeight="1">
      <c r="A4" s="22"/>
      <c r="B4" s="159" t="s">
        <v>243</v>
      </c>
      <c r="C4" s="159"/>
      <c r="D4" s="79" t="s">
        <v>0</v>
      </c>
      <c r="F4" s="32" t="s">
        <v>8</v>
      </c>
    </row>
    <row r="5" spans="1:6" ht="36" customHeight="1">
      <c r="A5" s="49" t="s">
        <v>28</v>
      </c>
      <c r="B5" s="49" t="s">
        <v>31</v>
      </c>
      <c r="C5" s="34" t="s">
        <v>510</v>
      </c>
      <c r="D5" s="23" t="s">
        <v>20</v>
      </c>
      <c r="F5" s="32" t="s">
        <v>23</v>
      </c>
    </row>
    <row r="6" spans="1:6" s="1" customFormat="1" ht="31.95" customHeight="1">
      <c r="A6" s="42" t="s">
        <v>227</v>
      </c>
      <c r="B6" s="49"/>
      <c r="C6" s="49"/>
      <c r="D6" s="76">
        <f>D7</f>
        <v>41739981</v>
      </c>
      <c r="E6" s="28"/>
      <c r="F6" s="32" t="s">
        <v>7</v>
      </c>
    </row>
    <row r="7" spans="1:6" s="1" customFormat="1" ht="31.95" customHeight="1">
      <c r="A7" s="27" t="s">
        <v>226</v>
      </c>
      <c r="B7" s="20"/>
      <c r="C7" s="20" t="s">
        <v>225</v>
      </c>
      <c r="D7" s="13">
        <f>SUM(D8+D14)</f>
        <v>41739981</v>
      </c>
    </row>
    <row r="8" spans="1:6" s="1" customFormat="1" ht="31.95" customHeight="1">
      <c r="A8" s="9" t="s">
        <v>1</v>
      </c>
      <c r="B8" s="10"/>
      <c r="C8" s="10"/>
      <c r="D8" s="13">
        <f>SUM(D9:D13)</f>
        <v>22269142</v>
      </c>
    </row>
    <row r="9" spans="1:6" s="21" customFormat="1" ht="36" customHeight="1">
      <c r="A9" s="11" t="s">
        <v>101</v>
      </c>
      <c r="B9" s="10" t="s">
        <v>224</v>
      </c>
      <c r="C9" s="17"/>
      <c r="D9" s="14">
        <v>4821295</v>
      </c>
    </row>
    <row r="10" spans="1:6" s="21" customFormat="1" ht="36" customHeight="1">
      <c r="A10" s="11" t="s">
        <v>106</v>
      </c>
      <c r="B10" s="10" t="s">
        <v>224</v>
      </c>
      <c r="C10" s="17"/>
      <c r="D10" s="14">
        <v>2971740</v>
      </c>
    </row>
    <row r="11" spans="1:6" s="21" customFormat="1" ht="36" customHeight="1">
      <c r="A11" s="11" t="s">
        <v>45</v>
      </c>
      <c r="B11" s="10" t="s">
        <v>224</v>
      </c>
      <c r="C11" s="17"/>
      <c r="D11" s="14">
        <v>1229789</v>
      </c>
    </row>
    <row r="12" spans="1:6" s="21" customFormat="1" ht="36" customHeight="1">
      <c r="A12" s="11" t="s">
        <v>121</v>
      </c>
      <c r="B12" s="10" t="s">
        <v>224</v>
      </c>
      <c r="C12" s="17"/>
      <c r="D12" s="14">
        <v>9249443</v>
      </c>
    </row>
    <row r="13" spans="1:6" s="21" customFormat="1" ht="36" customHeight="1">
      <c r="A13" s="11" t="s">
        <v>34</v>
      </c>
      <c r="B13" s="10" t="s">
        <v>224</v>
      </c>
      <c r="C13" s="17"/>
      <c r="D13" s="14">
        <v>3996875</v>
      </c>
    </row>
    <row r="14" spans="1:6" s="21" customFormat="1" ht="31.95" customHeight="1">
      <c r="A14" s="87" t="s">
        <v>203</v>
      </c>
      <c r="B14" s="10"/>
      <c r="C14" s="17"/>
      <c r="D14" s="14">
        <f>SUM(D15:D27)</f>
        <v>19470839</v>
      </c>
    </row>
    <row r="15" spans="1:6" s="21" customFormat="1" ht="36" customHeight="1">
      <c r="A15" s="11" t="s">
        <v>113</v>
      </c>
      <c r="B15" s="10" t="s">
        <v>224</v>
      </c>
      <c r="C15" s="17"/>
      <c r="D15" s="14">
        <v>2119847</v>
      </c>
    </row>
    <row r="16" spans="1:6" s="21" customFormat="1" ht="36" customHeight="1">
      <c r="A16" s="11" t="s">
        <v>114</v>
      </c>
      <c r="B16" s="10" t="s">
        <v>224</v>
      </c>
      <c r="C16" s="17"/>
      <c r="D16" s="14">
        <v>1483676</v>
      </c>
    </row>
    <row r="17" spans="1:4" ht="36" customHeight="1">
      <c r="A17" s="11" t="s">
        <v>36</v>
      </c>
      <c r="B17" s="10" t="s">
        <v>224</v>
      </c>
      <c r="C17" s="17"/>
      <c r="D17" s="15">
        <v>1446844</v>
      </c>
    </row>
    <row r="18" spans="1:4" ht="36" customHeight="1">
      <c r="A18" s="11" t="s">
        <v>109</v>
      </c>
      <c r="B18" s="10" t="s">
        <v>224</v>
      </c>
      <c r="C18" s="17"/>
      <c r="D18" s="15">
        <v>1396264</v>
      </c>
    </row>
    <row r="19" spans="1:4" ht="36" customHeight="1">
      <c r="A19" s="11" t="s">
        <v>110</v>
      </c>
      <c r="B19" s="10" t="s">
        <v>224</v>
      </c>
      <c r="C19" s="17"/>
      <c r="D19" s="15">
        <v>2286804</v>
      </c>
    </row>
    <row r="20" spans="1:4" ht="36" customHeight="1">
      <c r="A20" s="11" t="s">
        <v>37</v>
      </c>
      <c r="B20" s="10" t="s">
        <v>224</v>
      </c>
      <c r="C20" s="17"/>
      <c r="D20" s="15">
        <v>2244338</v>
      </c>
    </row>
    <row r="21" spans="1:4" ht="36" customHeight="1">
      <c r="A21" s="11" t="s">
        <v>115</v>
      </c>
      <c r="B21" s="10" t="s">
        <v>224</v>
      </c>
      <c r="C21" s="17"/>
      <c r="D21" s="15">
        <v>921078</v>
      </c>
    </row>
    <row r="22" spans="1:4" ht="36" customHeight="1">
      <c r="A22" s="11" t="s">
        <v>111</v>
      </c>
      <c r="B22" s="10" t="s">
        <v>224</v>
      </c>
      <c r="C22" s="17"/>
      <c r="D22" s="15">
        <v>3854043</v>
      </c>
    </row>
    <row r="23" spans="1:4" ht="36" customHeight="1">
      <c r="A23" s="11" t="s">
        <v>107</v>
      </c>
      <c r="B23" s="10" t="s">
        <v>224</v>
      </c>
      <c r="C23" s="17"/>
      <c r="D23" s="15">
        <v>1500108</v>
      </c>
    </row>
    <row r="24" spans="1:4" ht="36" customHeight="1">
      <c r="A24" s="11" t="s">
        <v>112</v>
      </c>
      <c r="B24" s="10" t="s">
        <v>224</v>
      </c>
      <c r="C24" s="17"/>
      <c r="D24" s="15">
        <v>1012377</v>
      </c>
    </row>
    <row r="25" spans="1:4" ht="36" customHeight="1">
      <c r="A25" s="11" t="s">
        <v>38</v>
      </c>
      <c r="B25" s="10" t="s">
        <v>224</v>
      </c>
      <c r="C25" s="17"/>
      <c r="D25" s="15">
        <v>367812</v>
      </c>
    </row>
    <row r="26" spans="1:4" ht="36" customHeight="1">
      <c r="A26" s="11" t="s">
        <v>46</v>
      </c>
      <c r="B26" s="10" t="s">
        <v>224</v>
      </c>
      <c r="C26" s="17"/>
      <c r="D26" s="15">
        <v>641387</v>
      </c>
    </row>
    <row r="27" spans="1:4" ht="36" customHeight="1">
      <c r="A27" s="19" t="s">
        <v>39</v>
      </c>
      <c r="B27" s="12" t="s">
        <v>224</v>
      </c>
      <c r="C27" s="18"/>
      <c r="D27" s="29">
        <v>196261</v>
      </c>
    </row>
    <row r="28" spans="1:4" ht="27" customHeight="1">
      <c r="B28" s="3"/>
    </row>
    <row r="29" spans="1:4" ht="27" customHeight="1">
      <c r="A29" s="5"/>
      <c r="B29" s="5"/>
      <c r="C29" s="5"/>
      <c r="D29" s="6"/>
    </row>
    <row r="30" spans="1:4" ht="27" customHeight="1">
      <c r="B30" s="3"/>
    </row>
    <row r="31" spans="1:4" ht="27" customHeight="1">
      <c r="B31" s="3"/>
    </row>
    <row r="32" spans="1:4" ht="27" customHeight="1">
      <c r="B32" s="3"/>
    </row>
    <row r="33" spans="2:2" ht="27" customHeight="1">
      <c r="B33" s="3"/>
    </row>
    <row r="34" spans="2:2" ht="27" customHeight="1">
      <c r="B34" s="3"/>
    </row>
    <row r="35" spans="2:2" ht="27" customHeight="1">
      <c r="B35" s="3"/>
    </row>
    <row r="36" spans="2:2" ht="27" customHeight="1">
      <c r="B36" s="3"/>
    </row>
    <row r="37" spans="2:2" ht="27" customHeight="1">
      <c r="B37" s="3"/>
    </row>
    <row r="38" spans="2:2" ht="27" customHeight="1">
      <c r="B38" s="3"/>
    </row>
    <row r="39" spans="2:2" ht="27" customHeight="1">
      <c r="B39" s="3"/>
    </row>
    <row r="40" spans="2:2" ht="27" customHeight="1">
      <c r="B40" s="3"/>
    </row>
    <row r="41" spans="2:2" ht="27" customHeight="1">
      <c r="B41" s="3"/>
    </row>
    <row r="42" spans="2:2" ht="27" customHeight="1">
      <c r="B42" s="3"/>
    </row>
    <row r="43" spans="2:2" ht="27" customHeight="1">
      <c r="B43" s="3"/>
    </row>
    <row r="44" spans="2:2" ht="27" customHeight="1">
      <c r="B44" s="3"/>
    </row>
    <row r="45" spans="2:2" ht="27" customHeight="1">
      <c r="B45" s="3"/>
    </row>
    <row r="46" spans="2:2" ht="27" customHeight="1"/>
    <row r="47" spans="2:2" ht="27" customHeight="1"/>
    <row r="48" spans="2:2"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sheetData>
  <mergeCells count="3">
    <mergeCell ref="B4:C4"/>
    <mergeCell ref="A2:D2"/>
    <mergeCell ref="A3:D3"/>
  </mergeCells>
  <phoneticPr fontId="22" type="noConversion"/>
  <printOptions horizontalCentered="1"/>
  <pageMargins left="0.70866141732283472" right="0.70866141732283472" top="0.59055118110236227" bottom="0.70866141732283472" header="0.31496062992125984" footer="0.35433070866141736"/>
  <pageSetup paperSize="9" scale="88" fitToHeight="100" pageOrder="overThenDown" orientation="portrait" r:id="rId1"/>
  <headerFooter>
    <oddHeader>&amp;R&amp;"標楷體,標準"&amp;16附表</oddHeader>
    <oddFooter>&amp;C&amp;"標楷體,標準"&amp;18&amp;P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1DC03-4A79-401B-9E5A-ED7C284BA591}">
  <sheetPr>
    <pageSetUpPr fitToPage="1"/>
  </sheetPr>
  <dimension ref="A1:F78"/>
  <sheetViews>
    <sheetView view="pageBreakPreview" topLeftCell="A40" zoomScale="90" zoomScaleNormal="100" zoomScaleSheetLayoutView="90" workbookViewId="0">
      <selection activeCell="B20" sqref="B20"/>
    </sheetView>
  </sheetViews>
  <sheetFormatPr defaultColWidth="9" defaultRowHeight="21.9" customHeight="1"/>
  <cols>
    <col min="1" max="1" width="25.77734375" style="3" customWidth="1"/>
    <col min="2" max="2" width="35.77734375" style="7" customWidth="1"/>
    <col min="3" max="3" width="15.77734375" style="3" customWidth="1"/>
    <col min="4" max="4" width="20.77734375" style="4" customWidth="1"/>
    <col min="5" max="6" width="20.77734375" style="2" customWidth="1"/>
    <col min="7" max="16384" width="9" style="2"/>
  </cols>
  <sheetData>
    <row r="1" spans="1:6" ht="21" customHeight="1">
      <c r="A1" s="30" t="s">
        <v>29</v>
      </c>
      <c r="B1" s="30" t="s">
        <v>239</v>
      </c>
      <c r="C1" s="30" t="s">
        <v>240</v>
      </c>
      <c r="D1" s="30" t="s">
        <v>6</v>
      </c>
      <c r="F1" s="24"/>
    </row>
    <row r="2" spans="1:6" s="1" customFormat="1" ht="21" customHeight="1">
      <c r="A2" s="153" t="s">
        <v>235</v>
      </c>
      <c r="B2" s="153"/>
      <c r="C2" s="153"/>
      <c r="D2" s="153"/>
      <c r="F2" s="32"/>
    </row>
    <row r="3" spans="1:6" s="1" customFormat="1" ht="21" customHeight="1">
      <c r="A3" s="154" t="s">
        <v>19</v>
      </c>
      <c r="B3" s="154"/>
      <c r="C3" s="154"/>
      <c r="D3" s="154"/>
      <c r="F3" s="32"/>
    </row>
    <row r="4" spans="1:6" s="1" customFormat="1" ht="21" customHeight="1">
      <c r="A4" s="22"/>
      <c r="B4" s="159" t="s">
        <v>243</v>
      </c>
      <c r="C4" s="159"/>
      <c r="D4" s="79" t="s">
        <v>0</v>
      </c>
      <c r="F4" s="32"/>
    </row>
    <row r="5" spans="1:6" ht="36" customHeight="1">
      <c r="A5" s="34" t="s">
        <v>28</v>
      </c>
      <c r="B5" s="34" t="s">
        <v>31</v>
      </c>
      <c r="C5" s="34" t="s">
        <v>510</v>
      </c>
      <c r="D5" s="23" t="s">
        <v>20</v>
      </c>
      <c r="F5" s="32"/>
    </row>
    <row r="6" spans="1:6" s="1" customFormat="1" ht="36" customHeight="1">
      <c r="A6" s="42" t="s">
        <v>235</v>
      </c>
      <c r="B6" s="94"/>
      <c r="C6" s="49"/>
      <c r="D6" s="76">
        <v>250402036</v>
      </c>
      <c r="E6" s="28"/>
      <c r="F6" s="32"/>
    </row>
    <row r="7" spans="1:6" s="1" customFormat="1" ht="36" customHeight="1">
      <c r="A7" s="27" t="s">
        <v>234</v>
      </c>
      <c r="B7" s="91"/>
      <c r="C7" s="20" t="s">
        <v>233</v>
      </c>
      <c r="D7" s="13">
        <v>250402036</v>
      </c>
    </row>
    <row r="8" spans="1:6" s="1" customFormat="1" ht="36" customHeight="1">
      <c r="A8" s="9" t="s">
        <v>1</v>
      </c>
      <c r="B8" s="89"/>
      <c r="C8" s="10"/>
      <c r="D8" s="13">
        <v>91488711</v>
      </c>
    </row>
    <row r="9" spans="1:6" s="1" customFormat="1" ht="36" customHeight="1">
      <c r="A9" s="11" t="s">
        <v>101</v>
      </c>
      <c r="B9" s="89" t="s">
        <v>120</v>
      </c>
      <c r="C9" s="10"/>
      <c r="D9" s="13">
        <v>4884596</v>
      </c>
    </row>
    <row r="10" spans="1:6" s="1" customFormat="1" ht="36" customHeight="1">
      <c r="A10" s="11" t="s">
        <v>101</v>
      </c>
      <c r="B10" s="90" t="s">
        <v>231</v>
      </c>
      <c r="C10" s="10"/>
      <c r="D10" s="13">
        <v>366377</v>
      </c>
    </row>
    <row r="11" spans="1:6" s="1" customFormat="1" ht="36" customHeight="1">
      <c r="A11" s="11" t="s">
        <v>101</v>
      </c>
      <c r="B11" s="89" t="s">
        <v>228</v>
      </c>
      <c r="C11" s="10"/>
      <c r="D11" s="13">
        <v>8859100</v>
      </c>
    </row>
    <row r="12" spans="1:6" s="1" customFormat="1" ht="36" customHeight="1">
      <c r="A12" s="11" t="s">
        <v>44</v>
      </c>
      <c r="B12" s="89" t="s">
        <v>120</v>
      </c>
      <c r="C12" s="10"/>
      <c r="D12" s="13">
        <v>2459669</v>
      </c>
    </row>
    <row r="13" spans="1:6" s="1" customFormat="1" ht="36" customHeight="1">
      <c r="A13" s="11" t="s">
        <v>44</v>
      </c>
      <c r="B13" s="90" t="s">
        <v>231</v>
      </c>
      <c r="C13" s="10"/>
      <c r="D13" s="13">
        <v>166600</v>
      </c>
    </row>
    <row r="14" spans="1:6" s="1" customFormat="1" ht="36" customHeight="1">
      <c r="A14" s="11" t="s">
        <v>44</v>
      </c>
      <c r="B14" s="89" t="s">
        <v>228</v>
      </c>
      <c r="C14" s="10"/>
      <c r="D14" s="13">
        <v>4213135</v>
      </c>
    </row>
    <row r="15" spans="1:6" s="1" customFormat="1" ht="36" customHeight="1">
      <c r="A15" s="11" t="s">
        <v>106</v>
      </c>
      <c r="B15" s="89" t="s">
        <v>120</v>
      </c>
      <c r="C15" s="10"/>
      <c r="D15" s="13">
        <v>3708440</v>
      </c>
    </row>
    <row r="16" spans="1:6" s="1" customFormat="1" ht="36" customHeight="1">
      <c r="A16" s="11" t="s">
        <v>106</v>
      </c>
      <c r="B16" s="90" t="s">
        <v>231</v>
      </c>
      <c r="C16" s="10"/>
      <c r="D16" s="13">
        <v>723900</v>
      </c>
    </row>
    <row r="17" spans="1:4" s="1" customFormat="1" ht="36" customHeight="1">
      <c r="A17" s="11" t="s">
        <v>106</v>
      </c>
      <c r="B17" s="89" t="s">
        <v>228</v>
      </c>
      <c r="C17" s="10"/>
      <c r="D17" s="13">
        <v>8960100</v>
      </c>
    </row>
    <row r="18" spans="1:4" s="1" customFormat="1" ht="36" customHeight="1">
      <c r="A18" s="11" t="s">
        <v>45</v>
      </c>
      <c r="B18" s="89" t="s">
        <v>120</v>
      </c>
      <c r="C18" s="10"/>
      <c r="D18" s="13">
        <v>5236744</v>
      </c>
    </row>
    <row r="19" spans="1:4" s="1" customFormat="1" ht="36" customHeight="1">
      <c r="A19" s="11" t="s">
        <v>45</v>
      </c>
      <c r="B19" s="90" t="s">
        <v>231</v>
      </c>
      <c r="C19" s="10"/>
      <c r="D19" s="13">
        <v>2496000</v>
      </c>
    </row>
    <row r="20" spans="1:4" s="1" customFormat="1" ht="36" customHeight="1">
      <c r="A20" s="11" t="s">
        <v>45</v>
      </c>
      <c r="B20" s="89" t="s">
        <v>228</v>
      </c>
      <c r="C20" s="10"/>
      <c r="D20" s="13">
        <v>10070720</v>
      </c>
    </row>
    <row r="21" spans="1:4" s="1" customFormat="1" ht="36" customHeight="1">
      <c r="A21" s="11" t="s">
        <v>121</v>
      </c>
      <c r="B21" s="89" t="s">
        <v>120</v>
      </c>
      <c r="C21" s="10"/>
      <c r="D21" s="13">
        <v>6278000</v>
      </c>
    </row>
    <row r="22" spans="1:4" s="1" customFormat="1" ht="36" customHeight="1">
      <c r="A22" s="11" t="s">
        <v>121</v>
      </c>
      <c r="B22" s="90" t="s">
        <v>231</v>
      </c>
      <c r="C22" s="10"/>
      <c r="D22" s="13">
        <v>797856</v>
      </c>
    </row>
    <row r="23" spans="1:4" s="1" customFormat="1" ht="36" customHeight="1">
      <c r="A23" s="11" t="s">
        <v>121</v>
      </c>
      <c r="B23" s="89" t="s">
        <v>228</v>
      </c>
      <c r="C23" s="10"/>
      <c r="D23" s="13">
        <v>11101050</v>
      </c>
    </row>
    <row r="24" spans="1:4" s="1" customFormat="1" ht="36" customHeight="1">
      <c r="A24" s="11" t="s">
        <v>34</v>
      </c>
      <c r="B24" s="89" t="s">
        <v>120</v>
      </c>
      <c r="C24" s="10"/>
      <c r="D24" s="13">
        <v>6314703</v>
      </c>
    </row>
    <row r="25" spans="1:4" s="1" customFormat="1" ht="36" customHeight="1">
      <c r="A25" s="11" t="s">
        <v>34</v>
      </c>
      <c r="B25" s="90" t="s">
        <v>231</v>
      </c>
      <c r="C25" s="10"/>
      <c r="D25" s="13">
        <v>2210537</v>
      </c>
    </row>
    <row r="26" spans="1:4" s="1" customFormat="1" ht="36" customHeight="1">
      <c r="A26" s="19" t="s">
        <v>34</v>
      </c>
      <c r="B26" s="12" t="s">
        <v>228</v>
      </c>
      <c r="C26" s="12"/>
      <c r="D26" s="41">
        <v>12641184</v>
      </c>
    </row>
    <row r="27" spans="1:4" s="1" customFormat="1" ht="36" customHeight="1">
      <c r="A27" s="9" t="s">
        <v>203</v>
      </c>
      <c r="B27" s="10"/>
      <c r="C27" s="17"/>
      <c r="D27" s="14">
        <v>158913325</v>
      </c>
    </row>
    <row r="28" spans="1:4" s="1" customFormat="1" ht="36" customHeight="1">
      <c r="A28" s="11" t="s">
        <v>107</v>
      </c>
      <c r="B28" s="89" t="s">
        <v>120</v>
      </c>
      <c r="C28" s="17"/>
      <c r="D28" s="14">
        <v>3708420</v>
      </c>
    </row>
    <row r="29" spans="1:4" s="1" customFormat="1" ht="36" customHeight="1">
      <c r="A29" s="11" t="s">
        <v>107</v>
      </c>
      <c r="B29" s="90" t="s">
        <v>231</v>
      </c>
      <c r="C29" s="17"/>
      <c r="D29" s="14">
        <v>528625</v>
      </c>
    </row>
    <row r="30" spans="1:4" s="1" customFormat="1" ht="36" customHeight="1">
      <c r="A30" s="11" t="s">
        <v>107</v>
      </c>
      <c r="B30" s="89" t="s">
        <v>228</v>
      </c>
      <c r="C30" s="17"/>
      <c r="D30" s="14">
        <v>4281600</v>
      </c>
    </row>
    <row r="31" spans="1:4" s="1" customFormat="1" ht="36" customHeight="1">
      <c r="A31" s="11" t="s">
        <v>113</v>
      </c>
      <c r="B31" s="89" t="s">
        <v>120</v>
      </c>
      <c r="C31" s="17"/>
      <c r="D31" s="14">
        <v>3137756</v>
      </c>
    </row>
    <row r="32" spans="1:4" s="1" customFormat="1" ht="36" customHeight="1">
      <c r="A32" s="11" t="s">
        <v>113</v>
      </c>
      <c r="B32" s="90" t="s">
        <v>231</v>
      </c>
      <c r="C32" s="17"/>
      <c r="D32" s="14">
        <v>493000</v>
      </c>
    </row>
    <row r="33" spans="1:4" s="1" customFormat="1" ht="36" customHeight="1">
      <c r="A33" s="11" t="s">
        <v>113</v>
      </c>
      <c r="B33" s="89" t="s">
        <v>228</v>
      </c>
      <c r="C33" s="17"/>
      <c r="D33" s="14">
        <v>1298500</v>
      </c>
    </row>
    <row r="34" spans="1:4" s="1" customFormat="1" ht="36" customHeight="1">
      <c r="A34" s="11" t="s">
        <v>36</v>
      </c>
      <c r="B34" s="89" t="s">
        <v>120</v>
      </c>
      <c r="C34" s="17"/>
      <c r="D34" s="14">
        <v>3968315</v>
      </c>
    </row>
    <row r="35" spans="1:4" s="1" customFormat="1" ht="36" customHeight="1">
      <c r="A35" s="11" t="s">
        <v>36</v>
      </c>
      <c r="B35" s="90" t="s">
        <v>231</v>
      </c>
      <c r="C35" s="17"/>
      <c r="D35" s="14">
        <v>227520</v>
      </c>
    </row>
    <row r="36" spans="1:4" s="1" customFormat="1" ht="36" customHeight="1">
      <c r="A36" s="11" t="s">
        <v>36</v>
      </c>
      <c r="B36" s="89" t="s">
        <v>228</v>
      </c>
      <c r="C36" s="17"/>
      <c r="D36" s="14">
        <v>2871500</v>
      </c>
    </row>
    <row r="37" spans="1:4" s="1" customFormat="1" ht="36" customHeight="1">
      <c r="A37" s="11" t="s">
        <v>114</v>
      </c>
      <c r="B37" s="89" t="s">
        <v>120</v>
      </c>
      <c r="C37" s="17"/>
      <c r="D37" s="14">
        <v>2888880</v>
      </c>
    </row>
    <row r="38" spans="1:4" s="1" customFormat="1" ht="36" customHeight="1">
      <c r="A38" s="11" t="s">
        <v>114</v>
      </c>
      <c r="B38" s="90" t="s">
        <v>231</v>
      </c>
      <c r="C38" s="17"/>
      <c r="D38" s="14">
        <v>922000</v>
      </c>
    </row>
    <row r="39" spans="1:4" s="1" customFormat="1" ht="36" customHeight="1">
      <c r="A39" s="11" t="s">
        <v>114</v>
      </c>
      <c r="B39" s="89" t="s">
        <v>228</v>
      </c>
      <c r="C39" s="17"/>
      <c r="D39" s="14">
        <v>8063485</v>
      </c>
    </row>
    <row r="40" spans="1:4" s="1" customFormat="1" ht="36" customHeight="1">
      <c r="A40" s="11" t="s">
        <v>108</v>
      </c>
      <c r="B40" s="89" t="s">
        <v>120</v>
      </c>
      <c r="C40" s="17"/>
      <c r="D40" s="14">
        <v>4236616</v>
      </c>
    </row>
    <row r="41" spans="1:4" s="1" customFormat="1" ht="36" customHeight="1">
      <c r="A41" s="11" t="s">
        <v>108</v>
      </c>
      <c r="B41" s="90" t="s">
        <v>231</v>
      </c>
      <c r="C41" s="17"/>
      <c r="D41" s="14">
        <v>1440000</v>
      </c>
    </row>
    <row r="42" spans="1:4" s="1" customFormat="1" ht="36" customHeight="1">
      <c r="A42" s="11" t="s">
        <v>108</v>
      </c>
      <c r="B42" s="89" t="s">
        <v>228</v>
      </c>
      <c r="C42" s="17"/>
      <c r="D42" s="14">
        <v>24319000</v>
      </c>
    </row>
    <row r="43" spans="1:4" s="1" customFormat="1" ht="36" customHeight="1">
      <c r="A43" s="11" t="s">
        <v>42</v>
      </c>
      <c r="B43" s="89" t="s">
        <v>120</v>
      </c>
      <c r="C43" s="17"/>
      <c r="D43" s="14">
        <v>4843328</v>
      </c>
    </row>
    <row r="44" spans="1:4" s="1" customFormat="1" ht="36" customHeight="1">
      <c r="A44" s="11" t="s">
        <v>42</v>
      </c>
      <c r="B44" s="90" t="s">
        <v>231</v>
      </c>
      <c r="C44" s="17"/>
      <c r="D44" s="14">
        <v>1063604</v>
      </c>
    </row>
    <row r="45" spans="1:4" s="1" customFormat="1" ht="36" customHeight="1">
      <c r="A45" s="11" t="s">
        <v>42</v>
      </c>
      <c r="B45" s="89" t="s">
        <v>228</v>
      </c>
      <c r="C45" s="17"/>
      <c r="D45" s="14">
        <v>6197280</v>
      </c>
    </row>
    <row r="46" spans="1:4" s="1" customFormat="1" ht="36" customHeight="1">
      <c r="A46" s="11" t="s">
        <v>109</v>
      </c>
      <c r="B46" s="10" t="s">
        <v>120</v>
      </c>
      <c r="C46" s="17"/>
      <c r="D46" s="14">
        <v>3952000</v>
      </c>
    </row>
    <row r="47" spans="1:4" s="1" customFormat="1" ht="36" customHeight="1">
      <c r="A47" s="19" t="s">
        <v>109</v>
      </c>
      <c r="B47" s="86" t="s">
        <v>231</v>
      </c>
      <c r="C47" s="18"/>
      <c r="D47" s="81">
        <v>1060819</v>
      </c>
    </row>
    <row r="48" spans="1:4" s="1" customFormat="1" ht="36" customHeight="1">
      <c r="A48" s="11" t="s">
        <v>109</v>
      </c>
      <c r="B48" s="10" t="s">
        <v>228</v>
      </c>
      <c r="C48" s="17"/>
      <c r="D48" s="14">
        <v>4706368</v>
      </c>
    </row>
    <row r="49" spans="1:4" s="1" customFormat="1" ht="36" customHeight="1">
      <c r="A49" s="11" t="s">
        <v>110</v>
      </c>
      <c r="B49" s="10" t="s">
        <v>120</v>
      </c>
      <c r="C49" s="17"/>
      <c r="D49" s="14">
        <v>4174905</v>
      </c>
    </row>
    <row r="50" spans="1:4" s="1" customFormat="1" ht="36" customHeight="1">
      <c r="A50" s="11" t="s">
        <v>110</v>
      </c>
      <c r="B50" s="90" t="s">
        <v>231</v>
      </c>
      <c r="C50" s="17"/>
      <c r="D50" s="14">
        <v>544040</v>
      </c>
    </row>
    <row r="51" spans="1:4" s="1" customFormat="1" ht="36" customHeight="1">
      <c r="A51" s="11" t="s">
        <v>110</v>
      </c>
      <c r="B51" s="89" t="s">
        <v>228</v>
      </c>
      <c r="C51" s="17"/>
      <c r="D51" s="14">
        <v>7238658</v>
      </c>
    </row>
    <row r="52" spans="1:4" s="1" customFormat="1" ht="36" customHeight="1">
      <c r="A52" s="11" t="s">
        <v>37</v>
      </c>
      <c r="B52" s="89" t="s">
        <v>120</v>
      </c>
      <c r="C52" s="17"/>
      <c r="D52" s="14">
        <v>4110491</v>
      </c>
    </row>
    <row r="53" spans="1:4" s="1" customFormat="1" ht="36" customHeight="1">
      <c r="A53" s="11" t="s">
        <v>37</v>
      </c>
      <c r="B53" s="90" t="s">
        <v>231</v>
      </c>
      <c r="C53" s="17"/>
      <c r="D53" s="14">
        <v>724854</v>
      </c>
    </row>
    <row r="54" spans="1:4" s="1" customFormat="1" ht="36" customHeight="1">
      <c r="A54" s="11" t="s">
        <v>37</v>
      </c>
      <c r="B54" s="89" t="s">
        <v>228</v>
      </c>
      <c r="C54" s="17"/>
      <c r="D54" s="14">
        <v>4281040</v>
      </c>
    </row>
    <row r="55" spans="1:4" s="1" customFormat="1" ht="36" customHeight="1">
      <c r="A55" s="11" t="s">
        <v>115</v>
      </c>
      <c r="B55" s="89" t="s">
        <v>120</v>
      </c>
      <c r="C55" s="17"/>
      <c r="D55" s="14">
        <v>2713440</v>
      </c>
    </row>
    <row r="56" spans="1:4" s="1" customFormat="1" ht="36" customHeight="1">
      <c r="A56" s="11" t="s">
        <v>115</v>
      </c>
      <c r="B56" s="90" t="s">
        <v>231</v>
      </c>
      <c r="C56" s="17"/>
      <c r="D56" s="14">
        <v>443417</v>
      </c>
    </row>
    <row r="57" spans="1:4" s="1" customFormat="1" ht="36" customHeight="1">
      <c r="A57" s="11" t="s">
        <v>115</v>
      </c>
      <c r="B57" s="89" t="s">
        <v>228</v>
      </c>
      <c r="C57" s="17"/>
      <c r="D57" s="14">
        <v>1869300</v>
      </c>
    </row>
    <row r="58" spans="1:4" s="1" customFormat="1" ht="36" customHeight="1">
      <c r="A58" s="11" t="s">
        <v>111</v>
      </c>
      <c r="B58" s="89" t="s">
        <v>120</v>
      </c>
      <c r="C58" s="17"/>
      <c r="D58" s="14">
        <v>5531000</v>
      </c>
    </row>
    <row r="59" spans="1:4" s="1" customFormat="1" ht="36" customHeight="1">
      <c r="A59" s="11" t="s">
        <v>111</v>
      </c>
      <c r="B59" s="90" t="s">
        <v>231</v>
      </c>
      <c r="C59" s="17"/>
      <c r="D59" s="14">
        <v>1497000</v>
      </c>
    </row>
    <row r="60" spans="1:4" s="1" customFormat="1" ht="36" customHeight="1">
      <c r="A60" s="11" t="s">
        <v>111</v>
      </c>
      <c r="B60" s="89" t="s">
        <v>228</v>
      </c>
      <c r="C60" s="17"/>
      <c r="D60" s="14">
        <v>6918000</v>
      </c>
    </row>
    <row r="61" spans="1:4" s="1" customFormat="1" ht="36" customHeight="1">
      <c r="A61" s="11" t="s">
        <v>38</v>
      </c>
      <c r="B61" s="89" t="s">
        <v>120</v>
      </c>
      <c r="C61" s="17"/>
      <c r="D61" s="14">
        <v>4372558</v>
      </c>
    </row>
    <row r="62" spans="1:4" s="1" customFormat="1" ht="36" customHeight="1">
      <c r="A62" s="11" t="s">
        <v>38</v>
      </c>
      <c r="B62" s="90" t="s">
        <v>231</v>
      </c>
      <c r="C62" s="17"/>
      <c r="D62" s="14">
        <v>743239</v>
      </c>
    </row>
    <row r="63" spans="1:4" s="1" customFormat="1" ht="36" customHeight="1">
      <c r="A63" s="11" t="s">
        <v>38</v>
      </c>
      <c r="B63" s="89" t="s">
        <v>228</v>
      </c>
      <c r="C63" s="17"/>
      <c r="D63" s="14">
        <v>7220000</v>
      </c>
    </row>
    <row r="64" spans="1:4" s="1" customFormat="1" ht="64.8">
      <c r="A64" s="11" t="s">
        <v>38</v>
      </c>
      <c r="B64" s="89" t="s">
        <v>232</v>
      </c>
      <c r="C64" s="17"/>
      <c r="D64" s="14">
        <v>115882</v>
      </c>
    </row>
    <row r="65" spans="1:4" s="1" customFormat="1" ht="36" customHeight="1">
      <c r="A65" s="11" t="s">
        <v>112</v>
      </c>
      <c r="B65" s="10" t="s">
        <v>120</v>
      </c>
      <c r="C65" s="17"/>
      <c r="D65" s="14">
        <v>3948947</v>
      </c>
    </row>
    <row r="66" spans="1:4" s="1" customFormat="1" ht="36" customHeight="1">
      <c r="A66" s="11" t="s">
        <v>112</v>
      </c>
      <c r="B66" s="85" t="s">
        <v>231</v>
      </c>
      <c r="C66" s="17"/>
      <c r="D66" s="14">
        <v>1042891</v>
      </c>
    </row>
    <row r="67" spans="1:4" s="1" customFormat="1" ht="36" customHeight="1">
      <c r="A67" s="19" t="s">
        <v>112</v>
      </c>
      <c r="B67" s="12" t="s">
        <v>228</v>
      </c>
      <c r="C67" s="18"/>
      <c r="D67" s="81">
        <v>3991478</v>
      </c>
    </row>
    <row r="68" spans="1:4" s="1" customFormat="1" ht="36" customHeight="1">
      <c r="A68" s="52" t="s">
        <v>43</v>
      </c>
      <c r="B68" s="53" t="s">
        <v>120</v>
      </c>
      <c r="C68" s="74"/>
      <c r="D68" s="167">
        <v>3137954</v>
      </c>
    </row>
    <row r="69" spans="1:4" s="1" customFormat="1" ht="36" customHeight="1">
      <c r="A69" s="11" t="s">
        <v>43</v>
      </c>
      <c r="B69" s="85" t="s">
        <v>231</v>
      </c>
      <c r="C69" s="17"/>
      <c r="D69" s="14">
        <v>748800</v>
      </c>
    </row>
    <row r="70" spans="1:4" s="1" customFormat="1" ht="36" customHeight="1">
      <c r="A70" s="11" t="s">
        <v>43</v>
      </c>
      <c r="B70" s="89" t="s">
        <v>228</v>
      </c>
      <c r="C70" s="17"/>
      <c r="D70" s="14">
        <v>760000</v>
      </c>
    </row>
    <row r="71" spans="1:4" s="1" customFormat="1" ht="36" customHeight="1">
      <c r="A71" s="11" t="s">
        <v>43</v>
      </c>
      <c r="B71" s="89" t="s">
        <v>122</v>
      </c>
      <c r="C71" s="17"/>
      <c r="D71" s="14">
        <v>793490</v>
      </c>
    </row>
    <row r="72" spans="1:4" s="1" customFormat="1" ht="36" customHeight="1">
      <c r="A72" s="11" t="s">
        <v>43</v>
      </c>
      <c r="B72" s="89" t="s">
        <v>230</v>
      </c>
      <c r="C72" s="17"/>
      <c r="D72" s="14">
        <v>93600</v>
      </c>
    </row>
    <row r="73" spans="1:4" s="1" customFormat="1" ht="36" customHeight="1">
      <c r="A73" s="11" t="s">
        <v>46</v>
      </c>
      <c r="B73" s="89" t="s">
        <v>120</v>
      </c>
      <c r="C73" s="17"/>
      <c r="D73" s="14">
        <v>2573117</v>
      </c>
    </row>
    <row r="74" spans="1:4" s="1" customFormat="1" ht="36" customHeight="1">
      <c r="A74" s="11" t="s">
        <v>46</v>
      </c>
      <c r="B74" s="89" t="s">
        <v>228</v>
      </c>
      <c r="C74" s="17"/>
      <c r="D74" s="14">
        <v>1895000</v>
      </c>
    </row>
    <row r="75" spans="1:4" s="1" customFormat="1" ht="36" customHeight="1">
      <c r="A75" s="11" t="s">
        <v>46</v>
      </c>
      <c r="B75" s="89" t="s">
        <v>229</v>
      </c>
      <c r="C75" s="17"/>
      <c r="D75" s="14">
        <v>22238</v>
      </c>
    </row>
    <row r="76" spans="1:4" s="1" customFormat="1" ht="36" customHeight="1">
      <c r="A76" s="11" t="s">
        <v>39</v>
      </c>
      <c r="B76" s="89" t="s">
        <v>120</v>
      </c>
      <c r="C76" s="17"/>
      <c r="D76" s="14">
        <v>2912970</v>
      </c>
    </row>
    <row r="77" spans="1:4" s="1" customFormat="1" ht="36" customHeight="1">
      <c r="A77" s="19" t="s">
        <v>39</v>
      </c>
      <c r="B77" s="88" t="s">
        <v>228</v>
      </c>
      <c r="C77" s="18"/>
      <c r="D77" s="81">
        <v>286400</v>
      </c>
    </row>
    <row r="78" spans="1:4" s="1" customFormat="1" ht="36" customHeight="1">
      <c r="A78" s="3"/>
      <c r="B78" s="3"/>
      <c r="C78" s="3"/>
      <c r="D78" s="4"/>
    </row>
  </sheetData>
  <mergeCells count="3">
    <mergeCell ref="B4:C4"/>
    <mergeCell ref="A2:D2"/>
    <mergeCell ref="A3:D3"/>
  </mergeCells>
  <phoneticPr fontId="22" type="noConversion"/>
  <printOptions horizontalCentered="1"/>
  <pageMargins left="0.70866141732283472" right="0.70866141732283472" top="0.59055118110236227" bottom="0.70866141732283472" header="0.31496062992125984" footer="0.35433070866141736"/>
  <pageSetup paperSize="9" scale="88" fitToHeight="100" pageOrder="overThenDown" orientation="portrait" r:id="rId1"/>
  <headerFooter>
    <oddHeader>&amp;R&amp;"標楷體,標準"&amp;16附表</oddHeader>
    <oddFooter>&amp;C&amp;"標楷體,標準"&amp;18&amp;P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CE6A4-938E-483C-9280-5F5239D4ACE8}">
  <sheetPr>
    <pageSetUpPr fitToPage="1"/>
  </sheetPr>
  <dimension ref="A1:D143"/>
  <sheetViews>
    <sheetView view="pageBreakPreview" zoomScale="90" zoomScaleNormal="80" zoomScaleSheetLayoutView="90" workbookViewId="0">
      <pane xSplit="1" ySplit="5" topLeftCell="B6" activePane="bottomRight" state="frozen"/>
      <selection activeCell="B20" sqref="B20"/>
      <selection pane="topRight" activeCell="B20" sqref="B20"/>
      <selection pane="bottomLeft" activeCell="B20" sqref="B20"/>
      <selection pane="bottomRight" activeCell="B20" sqref="B20"/>
    </sheetView>
  </sheetViews>
  <sheetFormatPr defaultColWidth="9" defaultRowHeight="21.9" customHeight="1"/>
  <cols>
    <col min="1" max="1" width="25.77734375" style="3" customWidth="1"/>
    <col min="2" max="2" width="35.77734375" style="7" customWidth="1"/>
    <col min="3" max="3" width="15.77734375" style="3" customWidth="1"/>
    <col min="4" max="4" width="20.77734375" style="4" customWidth="1"/>
    <col min="5" max="5" width="36.21875" style="2" customWidth="1"/>
    <col min="6" max="256" width="9" style="2"/>
    <col min="257" max="257" width="25.6640625" style="2" customWidth="1"/>
    <col min="258" max="258" width="30.6640625" style="2" customWidth="1"/>
    <col min="259" max="260" width="20.6640625" style="2" customWidth="1"/>
    <col min="261" max="261" width="36.21875" style="2" customWidth="1"/>
    <col min="262" max="512" width="9" style="2"/>
    <col min="513" max="513" width="25.6640625" style="2" customWidth="1"/>
    <col min="514" max="514" width="30.6640625" style="2" customWidth="1"/>
    <col min="515" max="516" width="20.6640625" style="2" customWidth="1"/>
    <col min="517" max="517" width="36.21875" style="2" customWidth="1"/>
    <col min="518" max="768" width="9" style="2"/>
    <col min="769" max="769" width="25.6640625" style="2" customWidth="1"/>
    <col min="770" max="770" width="30.6640625" style="2" customWidth="1"/>
    <col min="771" max="772" width="20.6640625" style="2" customWidth="1"/>
    <col min="773" max="773" width="36.21875" style="2" customWidth="1"/>
    <col min="774" max="1024" width="9" style="2"/>
    <col min="1025" max="1025" width="25.6640625" style="2" customWidth="1"/>
    <col min="1026" max="1026" width="30.6640625" style="2" customWidth="1"/>
    <col min="1027" max="1028" width="20.6640625" style="2" customWidth="1"/>
    <col min="1029" max="1029" width="36.21875" style="2" customWidth="1"/>
    <col min="1030" max="1280" width="9" style="2"/>
    <col min="1281" max="1281" width="25.6640625" style="2" customWidth="1"/>
    <col min="1282" max="1282" width="30.6640625" style="2" customWidth="1"/>
    <col min="1283" max="1284" width="20.6640625" style="2" customWidth="1"/>
    <col min="1285" max="1285" width="36.21875" style="2" customWidth="1"/>
    <col min="1286" max="1536" width="9" style="2"/>
    <col min="1537" max="1537" width="25.6640625" style="2" customWidth="1"/>
    <col min="1538" max="1538" width="30.6640625" style="2" customWidth="1"/>
    <col min="1539" max="1540" width="20.6640625" style="2" customWidth="1"/>
    <col min="1541" max="1541" width="36.21875" style="2" customWidth="1"/>
    <col min="1542" max="1792" width="9" style="2"/>
    <col min="1793" max="1793" width="25.6640625" style="2" customWidth="1"/>
    <col min="1794" max="1794" width="30.6640625" style="2" customWidth="1"/>
    <col min="1795" max="1796" width="20.6640625" style="2" customWidth="1"/>
    <col min="1797" max="1797" width="36.21875" style="2" customWidth="1"/>
    <col min="1798" max="2048" width="9" style="2"/>
    <col min="2049" max="2049" width="25.6640625" style="2" customWidth="1"/>
    <col min="2050" max="2050" width="30.6640625" style="2" customWidth="1"/>
    <col min="2051" max="2052" width="20.6640625" style="2" customWidth="1"/>
    <col min="2053" max="2053" width="36.21875" style="2" customWidth="1"/>
    <col min="2054" max="2304" width="9" style="2"/>
    <col min="2305" max="2305" width="25.6640625" style="2" customWidth="1"/>
    <col min="2306" max="2306" width="30.6640625" style="2" customWidth="1"/>
    <col min="2307" max="2308" width="20.6640625" style="2" customWidth="1"/>
    <col min="2309" max="2309" width="36.21875" style="2" customWidth="1"/>
    <col min="2310" max="2560" width="9" style="2"/>
    <col min="2561" max="2561" width="25.6640625" style="2" customWidth="1"/>
    <col min="2562" max="2562" width="30.6640625" style="2" customWidth="1"/>
    <col min="2563" max="2564" width="20.6640625" style="2" customWidth="1"/>
    <col min="2565" max="2565" width="36.21875" style="2" customWidth="1"/>
    <col min="2566" max="2816" width="9" style="2"/>
    <col min="2817" max="2817" width="25.6640625" style="2" customWidth="1"/>
    <col min="2818" max="2818" width="30.6640625" style="2" customWidth="1"/>
    <col min="2819" max="2820" width="20.6640625" style="2" customWidth="1"/>
    <col min="2821" max="2821" width="36.21875" style="2" customWidth="1"/>
    <col min="2822" max="3072" width="9" style="2"/>
    <col min="3073" max="3073" width="25.6640625" style="2" customWidth="1"/>
    <col min="3074" max="3074" width="30.6640625" style="2" customWidth="1"/>
    <col min="3075" max="3076" width="20.6640625" style="2" customWidth="1"/>
    <col min="3077" max="3077" width="36.21875" style="2" customWidth="1"/>
    <col min="3078" max="3328" width="9" style="2"/>
    <col min="3329" max="3329" width="25.6640625" style="2" customWidth="1"/>
    <col min="3330" max="3330" width="30.6640625" style="2" customWidth="1"/>
    <col min="3331" max="3332" width="20.6640625" style="2" customWidth="1"/>
    <col min="3333" max="3333" width="36.21875" style="2" customWidth="1"/>
    <col min="3334" max="3584" width="9" style="2"/>
    <col min="3585" max="3585" width="25.6640625" style="2" customWidth="1"/>
    <col min="3586" max="3586" width="30.6640625" style="2" customWidth="1"/>
    <col min="3587" max="3588" width="20.6640625" style="2" customWidth="1"/>
    <col min="3589" max="3589" width="36.21875" style="2" customWidth="1"/>
    <col min="3590" max="3840" width="9" style="2"/>
    <col min="3841" max="3841" width="25.6640625" style="2" customWidth="1"/>
    <col min="3842" max="3842" width="30.6640625" style="2" customWidth="1"/>
    <col min="3843" max="3844" width="20.6640625" style="2" customWidth="1"/>
    <col min="3845" max="3845" width="36.21875" style="2" customWidth="1"/>
    <col min="3846" max="4096" width="9" style="2"/>
    <col min="4097" max="4097" width="25.6640625" style="2" customWidth="1"/>
    <col min="4098" max="4098" width="30.6640625" style="2" customWidth="1"/>
    <col min="4099" max="4100" width="20.6640625" style="2" customWidth="1"/>
    <col min="4101" max="4101" width="36.21875" style="2" customWidth="1"/>
    <col min="4102" max="4352" width="9" style="2"/>
    <col min="4353" max="4353" width="25.6640625" style="2" customWidth="1"/>
    <col min="4354" max="4354" width="30.6640625" style="2" customWidth="1"/>
    <col min="4355" max="4356" width="20.6640625" style="2" customWidth="1"/>
    <col min="4357" max="4357" width="36.21875" style="2" customWidth="1"/>
    <col min="4358" max="4608" width="9" style="2"/>
    <col min="4609" max="4609" width="25.6640625" style="2" customWidth="1"/>
    <col min="4610" max="4610" width="30.6640625" style="2" customWidth="1"/>
    <col min="4611" max="4612" width="20.6640625" style="2" customWidth="1"/>
    <col min="4613" max="4613" width="36.21875" style="2" customWidth="1"/>
    <col min="4614" max="4864" width="9" style="2"/>
    <col min="4865" max="4865" width="25.6640625" style="2" customWidth="1"/>
    <col min="4866" max="4866" width="30.6640625" style="2" customWidth="1"/>
    <col min="4867" max="4868" width="20.6640625" style="2" customWidth="1"/>
    <col min="4869" max="4869" width="36.21875" style="2" customWidth="1"/>
    <col min="4870" max="5120" width="9" style="2"/>
    <col min="5121" max="5121" width="25.6640625" style="2" customWidth="1"/>
    <col min="5122" max="5122" width="30.6640625" style="2" customWidth="1"/>
    <col min="5123" max="5124" width="20.6640625" style="2" customWidth="1"/>
    <col min="5125" max="5125" width="36.21875" style="2" customWidth="1"/>
    <col min="5126" max="5376" width="9" style="2"/>
    <col min="5377" max="5377" width="25.6640625" style="2" customWidth="1"/>
    <col min="5378" max="5378" width="30.6640625" style="2" customWidth="1"/>
    <col min="5379" max="5380" width="20.6640625" style="2" customWidth="1"/>
    <col min="5381" max="5381" width="36.21875" style="2" customWidth="1"/>
    <col min="5382" max="5632" width="9" style="2"/>
    <col min="5633" max="5633" width="25.6640625" style="2" customWidth="1"/>
    <col min="5634" max="5634" width="30.6640625" style="2" customWidth="1"/>
    <col min="5635" max="5636" width="20.6640625" style="2" customWidth="1"/>
    <col min="5637" max="5637" width="36.21875" style="2" customWidth="1"/>
    <col min="5638" max="5888" width="9" style="2"/>
    <col min="5889" max="5889" width="25.6640625" style="2" customWidth="1"/>
    <col min="5890" max="5890" width="30.6640625" style="2" customWidth="1"/>
    <col min="5891" max="5892" width="20.6640625" style="2" customWidth="1"/>
    <col min="5893" max="5893" width="36.21875" style="2" customWidth="1"/>
    <col min="5894" max="6144" width="9" style="2"/>
    <col min="6145" max="6145" width="25.6640625" style="2" customWidth="1"/>
    <col min="6146" max="6146" width="30.6640625" style="2" customWidth="1"/>
    <col min="6147" max="6148" width="20.6640625" style="2" customWidth="1"/>
    <col min="6149" max="6149" width="36.21875" style="2" customWidth="1"/>
    <col min="6150" max="6400" width="9" style="2"/>
    <col min="6401" max="6401" width="25.6640625" style="2" customWidth="1"/>
    <col min="6402" max="6402" width="30.6640625" style="2" customWidth="1"/>
    <col min="6403" max="6404" width="20.6640625" style="2" customWidth="1"/>
    <col min="6405" max="6405" width="36.21875" style="2" customWidth="1"/>
    <col min="6406" max="6656" width="9" style="2"/>
    <col min="6657" max="6657" width="25.6640625" style="2" customWidth="1"/>
    <col min="6658" max="6658" width="30.6640625" style="2" customWidth="1"/>
    <col min="6659" max="6660" width="20.6640625" style="2" customWidth="1"/>
    <col min="6661" max="6661" width="36.21875" style="2" customWidth="1"/>
    <col min="6662" max="6912" width="9" style="2"/>
    <col min="6913" max="6913" width="25.6640625" style="2" customWidth="1"/>
    <col min="6914" max="6914" width="30.6640625" style="2" customWidth="1"/>
    <col min="6915" max="6916" width="20.6640625" style="2" customWidth="1"/>
    <col min="6917" max="6917" width="36.21875" style="2" customWidth="1"/>
    <col min="6918" max="7168" width="9" style="2"/>
    <col min="7169" max="7169" width="25.6640625" style="2" customWidth="1"/>
    <col min="7170" max="7170" width="30.6640625" style="2" customWidth="1"/>
    <col min="7171" max="7172" width="20.6640625" style="2" customWidth="1"/>
    <col min="7173" max="7173" width="36.21875" style="2" customWidth="1"/>
    <col min="7174" max="7424" width="9" style="2"/>
    <col min="7425" max="7425" width="25.6640625" style="2" customWidth="1"/>
    <col min="7426" max="7426" width="30.6640625" style="2" customWidth="1"/>
    <col min="7427" max="7428" width="20.6640625" style="2" customWidth="1"/>
    <col min="7429" max="7429" width="36.21875" style="2" customWidth="1"/>
    <col min="7430" max="7680" width="9" style="2"/>
    <col min="7681" max="7681" width="25.6640625" style="2" customWidth="1"/>
    <col min="7682" max="7682" width="30.6640625" style="2" customWidth="1"/>
    <col min="7683" max="7684" width="20.6640625" style="2" customWidth="1"/>
    <col min="7685" max="7685" width="36.21875" style="2" customWidth="1"/>
    <col min="7686" max="7936" width="9" style="2"/>
    <col min="7937" max="7937" width="25.6640625" style="2" customWidth="1"/>
    <col min="7938" max="7938" width="30.6640625" style="2" customWidth="1"/>
    <col min="7939" max="7940" width="20.6640625" style="2" customWidth="1"/>
    <col min="7941" max="7941" width="36.21875" style="2" customWidth="1"/>
    <col min="7942" max="8192" width="9" style="2"/>
    <col min="8193" max="8193" width="25.6640625" style="2" customWidth="1"/>
    <col min="8194" max="8194" width="30.6640625" style="2" customWidth="1"/>
    <col min="8195" max="8196" width="20.6640625" style="2" customWidth="1"/>
    <col min="8197" max="8197" width="36.21875" style="2" customWidth="1"/>
    <col min="8198" max="8448" width="9" style="2"/>
    <col min="8449" max="8449" width="25.6640625" style="2" customWidth="1"/>
    <col min="8450" max="8450" width="30.6640625" style="2" customWidth="1"/>
    <col min="8451" max="8452" width="20.6640625" style="2" customWidth="1"/>
    <col min="8453" max="8453" width="36.21875" style="2" customWidth="1"/>
    <col min="8454" max="8704" width="9" style="2"/>
    <col min="8705" max="8705" width="25.6640625" style="2" customWidth="1"/>
    <col min="8706" max="8706" width="30.6640625" style="2" customWidth="1"/>
    <col min="8707" max="8708" width="20.6640625" style="2" customWidth="1"/>
    <col min="8709" max="8709" width="36.21875" style="2" customWidth="1"/>
    <col min="8710" max="8960" width="9" style="2"/>
    <col min="8961" max="8961" width="25.6640625" style="2" customWidth="1"/>
    <col min="8962" max="8962" width="30.6640625" style="2" customWidth="1"/>
    <col min="8963" max="8964" width="20.6640625" style="2" customWidth="1"/>
    <col min="8965" max="8965" width="36.21875" style="2" customWidth="1"/>
    <col min="8966" max="9216" width="9" style="2"/>
    <col min="9217" max="9217" width="25.6640625" style="2" customWidth="1"/>
    <col min="9218" max="9218" width="30.6640625" style="2" customWidth="1"/>
    <col min="9219" max="9220" width="20.6640625" style="2" customWidth="1"/>
    <col min="9221" max="9221" width="36.21875" style="2" customWidth="1"/>
    <col min="9222" max="9472" width="9" style="2"/>
    <col min="9473" max="9473" width="25.6640625" style="2" customWidth="1"/>
    <col min="9474" max="9474" width="30.6640625" style="2" customWidth="1"/>
    <col min="9475" max="9476" width="20.6640625" style="2" customWidth="1"/>
    <col min="9477" max="9477" width="36.21875" style="2" customWidth="1"/>
    <col min="9478" max="9728" width="9" style="2"/>
    <col min="9729" max="9729" width="25.6640625" style="2" customWidth="1"/>
    <col min="9730" max="9730" width="30.6640625" style="2" customWidth="1"/>
    <col min="9731" max="9732" width="20.6640625" style="2" customWidth="1"/>
    <col min="9733" max="9733" width="36.21875" style="2" customWidth="1"/>
    <col min="9734" max="9984" width="9" style="2"/>
    <col min="9985" max="9985" width="25.6640625" style="2" customWidth="1"/>
    <col min="9986" max="9986" width="30.6640625" style="2" customWidth="1"/>
    <col min="9987" max="9988" width="20.6640625" style="2" customWidth="1"/>
    <col min="9989" max="9989" width="36.21875" style="2" customWidth="1"/>
    <col min="9990" max="10240" width="9" style="2"/>
    <col min="10241" max="10241" width="25.6640625" style="2" customWidth="1"/>
    <col min="10242" max="10242" width="30.6640625" style="2" customWidth="1"/>
    <col min="10243" max="10244" width="20.6640625" style="2" customWidth="1"/>
    <col min="10245" max="10245" width="36.21875" style="2" customWidth="1"/>
    <col min="10246" max="10496" width="9" style="2"/>
    <col min="10497" max="10497" width="25.6640625" style="2" customWidth="1"/>
    <col min="10498" max="10498" width="30.6640625" style="2" customWidth="1"/>
    <col min="10499" max="10500" width="20.6640625" style="2" customWidth="1"/>
    <col min="10501" max="10501" width="36.21875" style="2" customWidth="1"/>
    <col min="10502" max="10752" width="9" style="2"/>
    <col min="10753" max="10753" width="25.6640625" style="2" customWidth="1"/>
    <col min="10754" max="10754" width="30.6640625" style="2" customWidth="1"/>
    <col min="10755" max="10756" width="20.6640625" style="2" customWidth="1"/>
    <col min="10757" max="10757" width="36.21875" style="2" customWidth="1"/>
    <col min="10758" max="11008" width="9" style="2"/>
    <col min="11009" max="11009" width="25.6640625" style="2" customWidth="1"/>
    <col min="11010" max="11010" width="30.6640625" style="2" customWidth="1"/>
    <col min="11011" max="11012" width="20.6640625" style="2" customWidth="1"/>
    <col min="11013" max="11013" width="36.21875" style="2" customWidth="1"/>
    <col min="11014" max="11264" width="9" style="2"/>
    <col min="11265" max="11265" width="25.6640625" style="2" customWidth="1"/>
    <col min="11266" max="11266" width="30.6640625" style="2" customWidth="1"/>
    <col min="11267" max="11268" width="20.6640625" style="2" customWidth="1"/>
    <col min="11269" max="11269" width="36.21875" style="2" customWidth="1"/>
    <col min="11270" max="11520" width="9" style="2"/>
    <col min="11521" max="11521" width="25.6640625" style="2" customWidth="1"/>
    <col min="11522" max="11522" width="30.6640625" style="2" customWidth="1"/>
    <col min="11523" max="11524" width="20.6640625" style="2" customWidth="1"/>
    <col min="11525" max="11525" width="36.21875" style="2" customWidth="1"/>
    <col min="11526" max="11776" width="9" style="2"/>
    <col min="11777" max="11777" width="25.6640625" style="2" customWidth="1"/>
    <col min="11778" max="11778" width="30.6640625" style="2" customWidth="1"/>
    <col min="11779" max="11780" width="20.6640625" style="2" customWidth="1"/>
    <col min="11781" max="11781" width="36.21875" style="2" customWidth="1"/>
    <col min="11782" max="12032" width="9" style="2"/>
    <col min="12033" max="12033" width="25.6640625" style="2" customWidth="1"/>
    <col min="12034" max="12034" width="30.6640625" style="2" customWidth="1"/>
    <col min="12035" max="12036" width="20.6640625" style="2" customWidth="1"/>
    <col min="12037" max="12037" width="36.21875" style="2" customWidth="1"/>
    <col min="12038" max="12288" width="9" style="2"/>
    <col min="12289" max="12289" width="25.6640625" style="2" customWidth="1"/>
    <col min="12290" max="12290" width="30.6640625" style="2" customWidth="1"/>
    <col min="12291" max="12292" width="20.6640625" style="2" customWidth="1"/>
    <col min="12293" max="12293" width="36.21875" style="2" customWidth="1"/>
    <col min="12294" max="12544" width="9" style="2"/>
    <col min="12545" max="12545" width="25.6640625" style="2" customWidth="1"/>
    <col min="12546" max="12546" width="30.6640625" style="2" customWidth="1"/>
    <col min="12547" max="12548" width="20.6640625" style="2" customWidth="1"/>
    <col min="12549" max="12549" width="36.21875" style="2" customWidth="1"/>
    <col min="12550" max="12800" width="9" style="2"/>
    <col min="12801" max="12801" width="25.6640625" style="2" customWidth="1"/>
    <col min="12802" max="12802" width="30.6640625" style="2" customWidth="1"/>
    <col min="12803" max="12804" width="20.6640625" style="2" customWidth="1"/>
    <col min="12805" max="12805" width="36.21875" style="2" customWidth="1"/>
    <col min="12806" max="13056" width="9" style="2"/>
    <col min="13057" max="13057" width="25.6640625" style="2" customWidth="1"/>
    <col min="13058" max="13058" width="30.6640625" style="2" customWidth="1"/>
    <col min="13059" max="13060" width="20.6640625" style="2" customWidth="1"/>
    <col min="13061" max="13061" width="36.21875" style="2" customWidth="1"/>
    <col min="13062" max="13312" width="9" style="2"/>
    <col min="13313" max="13313" width="25.6640625" style="2" customWidth="1"/>
    <col min="13314" max="13314" width="30.6640625" style="2" customWidth="1"/>
    <col min="13315" max="13316" width="20.6640625" style="2" customWidth="1"/>
    <col min="13317" max="13317" width="36.21875" style="2" customWidth="1"/>
    <col min="13318" max="13568" width="9" style="2"/>
    <col min="13569" max="13569" width="25.6640625" style="2" customWidth="1"/>
    <col min="13570" max="13570" width="30.6640625" style="2" customWidth="1"/>
    <col min="13571" max="13572" width="20.6640625" style="2" customWidth="1"/>
    <col min="13573" max="13573" width="36.21875" style="2" customWidth="1"/>
    <col min="13574" max="13824" width="9" style="2"/>
    <col min="13825" max="13825" width="25.6640625" style="2" customWidth="1"/>
    <col min="13826" max="13826" width="30.6640625" style="2" customWidth="1"/>
    <col min="13827" max="13828" width="20.6640625" style="2" customWidth="1"/>
    <col min="13829" max="13829" width="36.21875" style="2" customWidth="1"/>
    <col min="13830" max="14080" width="9" style="2"/>
    <col min="14081" max="14081" width="25.6640625" style="2" customWidth="1"/>
    <col min="14082" max="14082" width="30.6640625" style="2" customWidth="1"/>
    <col min="14083" max="14084" width="20.6640625" style="2" customWidth="1"/>
    <col min="14085" max="14085" width="36.21875" style="2" customWidth="1"/>
    <col min="14086" max="14336" width="9" style="2"/>
    <col min="14337" max="14337" width="25.6640625" style="2" customWidth="1"/>
    <col min="14338" max="14338" width="30.6640625" style="2" customWidth="1"/>
    <col min="14339" max="14340" width="20.6640625" style="2" customWidth="1"/>
    <col min="14341" max="14341" width="36.21875" style="2" customWidth="1"/>
    <col min="14342" max="14592" width="9" style="2"/>
    <col min="14593" max="14593" width="25.6640625" style="2" customWidth="1"/>
    <col min="14594" max="14594" width="30.6640625" style="2" customWidth="1"/>
    <col min="14595" max="14596" width="20.6640625" style="2" customWidth="1"/>
    <col min="14597" max="14597" width="36.21875" style="2" customWidth="1"/>
    <col min="14598" max="14848" width="9" style="2"/>
    <col min="14849" max="14849" width="25.6640625" style="2" customWidth="1"/>
    <col min="14850" max="14850" width="30.6640625" style="2" customWidth="1"/>
    <col min="14851" max="14852" width="20.6640625" style="2" customWidth="1"/>
    <col min="14853" max="14853" width="36.21875" style="2" customWidth="1"/>
    <col min="14854" max="15104" width="9" style="2"/>
    <col min="15105" max="15105" width="25.6640625" style="2" customWidth="1"/>
    <col min="15106" max="15106" width="30.6640625" style="2" customWidth="1"/>
    <col min="15107" max="15108" width="20.6640625" style="2" customWidth="1"/>
    <col min="15109" max="15109" width="36.21875" style="2" customWidth="1"/>
    <col min="15110" max="15360" width="9" style="2"/>
    <col min="15361" max="15361" width="25.6640625" style="2" customWidth="1"/>
    <col min="15362" max="15362" width="30.6640625" style="2" customWidth="1"/>
    <col min="15363" max="15364" width="20.6640625" style="2" customWidth="1"/>
    <col min="15365" max="15365" width="36.21875" style="2" customWidth="1"/>
    <col min="15366" max="15616" width="9" style="2"/>
    <col min="15617" max="15617" width="25.6640625" style="2" customWidth="1"/>
    <col min="15618" max="15618" width="30.6640625" style="2" customWidth="1"/>
    <col min="15619" max="15620" width="20.6640625" style="2" customWidth="1"/>
    <col min="15621" max="15621" width="36.21875" style="2" customWidth="1"/>
    <col min="15622" max="15872" width="9" style="2"/>
    <col min="15873" max="15873" width="25.6640625" style="2" customWidth="1"/>
    <col min="15874" max="15874" width="30.6640625" style="2" customWidth="1"/>
    <col min="15875" max="15876" width="20.6640625" style="2" customWidth="1"/>
    <col min="15877" max="15877" width="36.21875" style="2" customWidth="1"/>
    <col min="15878" max="16128" width="9" style="2"/>
    <col min="16129" max="16129" width="25.6640625" style="2" customWidth="1"/>
    <col min="16130" max="16130" width="30.6640625" style="2" customWidth="1"/>
    <col min="16131" max="16132" width="20.6640625" style="2" customWidth="1"/>
    <col min="16133" max="16133" width="36.21875" style="2" customWidth="1"/>
    <col min="16134" max="16384" width="9" style="2"/>
  </cols>
  <sheetData>
    <row r="1" spans="1:4" ht="21" customHeight="1">
      <c r="A1" s="30" t="s">
        <v>29</v>
      </c>
      <c r="B1" s="30" t="s">
        <v>239</v>
      </c>
      <c r="C1" s="30" t="s">
        <v>240</v>
      </c>
      <c r="D1" s="30" t="s">
        <v>6</v>
      </c>
    </row>
    <row r="2" spans="1:4" s="1" customFormat="1" ht="21" customHeight="1">
      <c r="A2" s="153" t="s">
        <v>96</v>
      </c>
      <c r="B2" s="153"/>
      <c r="C2" s="153"/>
      <c r="D2" s="153"/>
    </row>
    <row r="3" spans="1:4" s="1" customFormat="1" ht="21" customHeight="1">
      <c r="A3" s="154" t="s">
        <v>19</v>
      </c>
      <c r="B3" s="154"/>
      <c r="C3" s="154"/>
      <c r="D3" s="154"/>
    </row>
    <row r="4" spans="1:4" s="1" customFormat="1" ht="21" customHeight="1">
      <c r="A4" s="22"/>
      <c r="B4" s="159" t="s">
        <v>243</v>
      </c>
      <c r="C4" s="159"/>
      <c r="D4" s="92" t="s">
        <v>0</v>
      </c>
    </row>
    <row r="5" spans="1:4" ht="36" customHeight="1">
      <c r="A5" s="34" t="s">
        <v>28</v>
      </c>
      <c r="B5" s="34" t="s">
        <v>97</v>
      </c>
      <c r="C5" s="34" t="s">
        <v>510</v>
      </c>
      <c r="D5" s="23" t="s">
        <v>98</v>
      </c>
    </row>
    <row r="6" spans="1:4" s="1" customFormat="1" ht="36" customHeight="1">
      <c r="A6" s="42" t="s">
        <v>96</v>
      </c>
      <c r="B6" s="49"/>
      <c r="C6" s="49"/>
      <c r="D6" s="77">
        <f>+D7</f>
        <v>294195697</v>
      </c>
    </row>
    <row r="7" spans="1:4" s="1" customFormat="1" ht="36" customHeight="1">
      <c r="A7" s="27" t="s">
        <v>99</v>
      </c>
      <c r="B7" s="40"/>
      <c r="C7" s="20" t="s">
        <v>100</v>
      </c>
      <c r="D7" s="13">
        <f>+D8+D39</f>
        <v>294195697</v>
      </c>
    </row>
    <row r="8" spans="1:4" s="21" customFormat="1" ht="36" customHeight="1">
      <c r="A8" s="9" t="s">
        <v>1</v>
      </c>
      <c r="B8" s="47"/>
      <c r="C8" s="20"/>
      <c r="D8" s="13">
        <f>SUM(D9:D38)</f>
        <v>181833159</v>
      </c>
    </row>
    <row r="9" spans="1:4" ht="36" customHeight="1">
      <c r="A9" s="11" t="s">
        <v>101</v>
      </c>
      <c r="B9" s="10" t="s">
        <v>236</v>
      </c>
      <c r="C9" s="20"/>
      <c r="D9" s="13">
        <v>2778242</v>
      </c>
    </row>
    <row r="10" spans="1:4" ht="36" customHeight="1">
      <c r="A10" s="11" t="s">
        <v>101</v>
      </c>
      <c r="B10" s="10" t="s">
        <v>105</v>
      </c>
      <c r="C10" s="20"/>
      <c r="D10" s="13">
        <v>3394143</v>
      </c>
    </row>
    <row r="11" spans="1:4" ht="36" customHeight="1">
      <c r="A11" s="11" t="s">
        <v>101</v>
      </c>
      <c r="B11" s="10" t="s">
        <v>103</v>
      </c>
      <c r="C11" s="20"/>
      <c r="D11" s="13">
        <f>1880000+690000</f>
        <v>2570000</v>
      </c>
    </row>
    <row r="12" spans="1:4" ht="36" customHeight="1">
      <c r="A12" s="11" t="s">
        <v>101</v>
      </c>
      <c r="B12" s="10" t="s">
        <v>104</v>
      </c>
      <c r="C12" s="20"/>
      <c r="D12" s="13">
        <v>307180</v>
      </c>
    </row>
    <row r="13" spans="1:4" ht="36" customHeight="1">
      <c r="A13" s="11" t="s">
        <v>101</v>
      </c>
      <c r="B13" s="10" t="s">
        <v>102</v>
      </c>
      <c r="C13" s="20"/>
      <c r="D13" s="13">
        <v>36000000</v>
      </c>
    </row>
    <row r="14" spans="1:4" s="21" customFormat="1" ht="36" customHeight="1">
      <c r="A14" s="11" t="s">
        <v>44</v>
      </c>
      <c r="B14" s="10" t="s">
        <v>236</v>
      </c>
      <c r="C14" s="20"/>
      <c r="D14" s="13">
        <v>1057835</v>
      </c>
    </row>
    <row r="15" spans="1:4" ht="36" customHeight="1">
      <c r="A15" s="11" t="s">
        <v>44</v>
      </c>
      <c r="B15" s="10" t="s">
        <v>105</v>
      </c>
      <c r="C15" s="20"/>
      <c r="D15" s="13">
        <v>572506</v>
      </c>
    </row>
    <row r="16" spans="1:4" ht="36" customHeight="1">
      <c r="A16" s="11" t="s">
        <v>44</v>
      </c>
      <c r="B16" s="10" t="s">
        <v>103</v>
      </c>
      <c r="C16" s="20"/>
      <c r="D16" s="13">
        <v>1307000</v>
      </c>
    </row>
    <row r="17" spans="1:4" ht="36" customHeight="1">
      <c r="A17" s="11" t="s">
        <v>44</v>
      </c>
      <c r="B17" s="10" t="s">
        <v>104</v>
      </c>
      <c r="C17" s="20"/>
      <c r="D17" s="13">
        <v>372651</v>
      </c>
    </row>
    <row r="18" spans="1:4" ht="36" customHeight="1">
      <c r="A18" s="11" t="s">
        <v>44</v>
      </c>
      <c r="B18" s="10" t="s">
        <v>102</v>
      </c>
      <c r="C18" s="20"/>
      <c r="D18" s="13">
        <v>23823203</v>
      </c>
    </row>
    <row r="19" spans="1:4" ht="36" customHeight="1">
      <c r="A19" s="11" t="s">
        <v>106</v>
      </c>
      <c r="B19" s="10" t="s">
        <v>236</v>
      </c>
      <c r="C19" s="20"/>
      <c r="D19" s="13">
        <v>137870</v>
      </c>
    </row>
    <row r="20" spans="1:4" ht="36" customHeight="1">
      <c r="A20" s="11" t="s">
        <v>106</v>
      </c>
      <c r="B20" s="10" t="s">
        <v>105</v>
      </c>
      <c r="C20" s="20"/>
      <c r="D20" s="13">
        <v>431700</v>
      </c>
    </row>
    <row r="21" spans="1:4" ht="36" customHeight="1">
      <c r="A21" s="11" t="s">
        <v>106</v>
      </c>
      <c r="B21" s="10" t="s">
        <v>103</v>
      </c>
      <c r="C21" s="20"/>
      <c r="D21" s="13">
        <v>1875000</v>
      </c>
    </row>
    <row r="22" spans="1:4" ht="36" customHeight="1">
      <c r="A22" s="11" t="s">
        <v>106</v>
      </c>
      <c r="B22" s="10" t="s">
        <v>104</v>
      </c>
      <c r="C22" s="20"/>
      <c r="D22" s="13">
        <v>330000</v>
      </c>
    </row>
    <row r="23" spans="1:4" ht="36" customHeight="1">
      <c r="A23" s="11" t="s">
        <v>106</v>
      </c>
      <c r="B23" s="10" t="s">
        <v>102</v>
      </c>
      <c r="C23" s="20"/>
      <c r="D23" s="13">
        <v>18473633</v>
      </c>
    </row>
    <row r="24" spans="1:4" s="21" customFormat="1" ht="36" customHeight="1">
      <c r="A24" s="11" t="s">
        <v>45</v>
      </c>
      <c r="B24" s="10" t="s">
        <v>236</v>
      </c>
      <c r="C24" s="20"/>
      <c r="D24" s="13">
        <v>1829664</v>
      </c>
    </row>
    <row r="25" spans="1:4" s="21" customFormat="1" ht="36" customHeight="1">
      <c r="A25" s="11" t="s">
        <v>45</v>
      </c>
      <c r="B25" s="10" t="s">
        <v>105</v>
      </c>
      <c r="C25" s="20"/>
      <c r="D25" s="13">
        <v>1912026</v>
      </c>
    </row>
    <row r="26" spans="1:4" s="21" customFormat="1" ht="36" customHeight="1">
      <c r="A26" s="19" t="s">
        <v>45</v>
      </c>
      <c r="B26" s="12" t="s">
        <v>103</v>
      </c>
      <c r="C26" s="37"/>
      <c r="D26" s="41">
        <v>1126000</v>
      </c>
    </row>
    <row r="27" spans="1:4" s="21" customFormat="1" ht="36" customHeight="1">
      <c r="A27" s="11" t="s">
        <v>45</v>
      </c>
      <c r="B27" s="10" t="s">
        <v>104</v>
      </c>
      <c r="C27" s="20"/>
      <c r="D27" s="13">
        <v>690000</v>
      </c>
    </row>
    <row r="28" spans="1:4" s="21" customFormat="1" ht="36" customHeight="1">
      <c r="A28" s="11" t="s">
        <v>45</v>
      </c>
      <c r="B28" s="10" t="s">
        <v>102</v>
      </c>
      <c r="C28" s="20"/>
      <c r="D28" s="13">
        <v>24500000</v>
      </c>
    </row>
    <row r="29" spans="1:4" ht="36" customHeight="1">
      <c r="A29" s="11" t="s">
        <v>121</v>
      </c>
      <c r="B29" s="10" t="s">
        <v>236</v>
      </c>
      <c r="C29" s="20"/>
      <c r="D29" s="13">
        <v>910170</v>
      </c>
    </row>
    <row r="30" spans="1:4" ht="36" customHeight="1">
      <c r="A30" s="11" t="s">
        <v>121</v>
      </c>
      <c r="B30" s="10" t="s">
        <v>105</v>
      </c>
      <c r="C30" s="20"/>
      <c r="D30" s="13">
        <v>1745023</v>
      </c>
    </row>
    <row r="31" spans="1:4" ht="36" customHeight="1">
      <c r="A31" s="11" t="s">
        <v>121</v>
      </c>
      <c r="B31" s="10" t="s">
        <v>103</v>
      </c>
      <c r="C31" s="20"/>
      <c r="D31" s="13">
        <v>1875000</v>
      </c>
    </row>
    <row r="32" spans="1:4" ht="36" customHeight="1">
      <c r="A32" s="11" t="s">
        <v>121</v>
      </c>
      <c r="B32" s="10" t="s">
        <v>104</v>
      </c>
      <c r="C32" s="20"/>
      <c r="D32" s="13">
        <v>550000</v>
      </c>
    </row>
    <row r="33" spans="1:4" ht="36" customHeight="1">
      <c r="A33" s="11" t="s">
        <v>121</v>
      </c>
      <c r="B33" s="10" t="s">
        <v>102</v>
      </c>
      <c r="C33" s="20"/>
      <c r="D33" s="13">
        <v>18100000</v>
      </c>
    </row>
    <row r="34" spans="1:4" ht="36" customHeight="1">
      <c r="A34" s="11" t="s">
        <v>34</v>
      </c>
      <c r="B34" s="10" t="s">
        <v>236</v>
      </c>
      <c r="C34" s="20"/>
      <c r="D34" s="13">
        <v>576927</v>
      </c>
    </row>
    <row r="35" spans="1:4" ht="36" customHeight="1">
      <c r="A35" s="11" t="s">
        <v>34</v>
      </c>
      <c r="B35" s="10" t="s">
        <v>105</v>
      </c>
      <c r="C35" s="20"/>
      <c r="D35" s="13">
        <v>1622517</v>
      </c>
    </row>
    <row r="36" spans="1:4" ht="36" customHeight="1">
      <c r="A36" s="11" t="s">
        <v>34</v>
      </c>
      <c r="B36" s="10" t="s">
        <v>103</v>
      </c>
      <c r="C36" s="20"/>
      <c r="D36" s="13">
        <v>3539000</v>
      </c>
    </row>
    <row r="37" spans="1:4" ht="36" customHeight="1">
      <c r="A37" s="11" t="s">
        <v>34</v>
      </c>
      <c r="B37" s="10" t="s">
        <v>104</v>
      </c>
      <c r="C37" s="20"/>
      <c r="D37" s="13">
        <v>425869</v>
      </c>
    </row>
    <row r="38" spans="1:4" ht="36" customHeight="1">
      <c r="A38" s="11" t="s">
        <v>34</v>
      </c>
      <c r="B38" s="10" t="s">
        <v>102</v>
      </c>
      <c r="C38" s="20"/>
      <c r="D38" s="13">
        <v>29000000</v>
      </c>
    </row>
    <row r="39" spans="1:4" s="1" customFormat="1" ht="36" customHeight="1">
      <c r="A39" s="9" t="s">
        <v>203</v>
      </c>
      <c r="B39" s="10"/>
      <c r="C39" s="20"/>
      <c r="D39" s="13">
        <f>SUM(D40:D121)</f>
        <v>112362538</v>
      </c>
    </row>
    <row r="40" spans="1:4" s="21" customFormat="1" ht="36" customHeight="1">
      <c r="A40" s="11" t="s">
        <v>107</v>
      </c>
      <c r="B40" s="10" t="s">
        <v>237</v>
      </c>
      <c r="C40" s="20"/>
      <c r="D40" s="13">
        <v>1471668</v>
      </c>
    </row>
    <row r="41" spans="1:4" s="21" customFormat="1" ht="36" customHeight="1">
      <c r="A41" s="11" t="s">
        <v>107</v>
      </c>
      <c r="B41" s="10" t="s">
        <v>236</v>
      </c>
      <c r="C41" s="20"/>
      <c r="D41" s="13">
        <v>471250</v>
      </c>
    </row>
    <row r="42" spans="1:4" s="21" customFormat="1" ht="36" customHeight="1">
      <c r="A42" s="11" t="s">
        <v>107</v>
      </c>
      <c r="B42" s="10" t="s">
        <v>105</v>
      </c>
      <c r="C42" s="20"/>
      <c r="D42" s="13">
        <v>48240</v>
      </c>
    </row>
    <row r="43" spans="1:4" s="21" customFormat="1" ht="36" customHeight="1">
      <c r="A43" s="11" t="s">
        <v>107</v>
      </c>
      <c r="B43" s="10" t="s">
        <v>103</v>
      </c>
      <c r="C43" s="20"/>
      <c r="D43" s="13">
        <f>1250000+6571000</f>
        <v>7821000</v>
      </c>
    </row>
    <row r="44" spans="1:4" s="21" customFormat="1" ht="36" customHeight="1">
      <c r="A44" s="11" t="s">
        <v>107</v>
      </c>
      <c r="B44" s="10" t="s">
        <v>104</v>
      </c>
      <c r="C44" s="20"/>
      <c r="D44" s="13">
        <v>140000</v>
      </c>
    </row>
    <row r="45" spans="1:4" s="21" customFormat="1" ht="36" customHeight="1">
      <c r="A45" s="11" t="s">
        <v>107</v>
      </c>
      <c r="B45" s="10" t="s">
        <v>102</v>
      </c>
      <c r="C45" s="20"/>
      <c r="D45" s="13">
        <v>4100000</v>
      </c>
    </row>
    <row r="46" spans="1:4" ht="36" customHeight="1">
      <c r="A46" s="11" t="s">
        <v>36</v>
      </c>
      <c r="B46" s="10" t="s">
        <v>238</v>
      </c>
      <c r="C46" s="20"/>
      <c r="D46" s="13">
        <v>837756</v>
      </c>
    </row>
    <row r="47" spans="1:4" ht="36" customHeight="1">
      <c r="A47" s="19" t="s">
        <v>36</v>
      </c>
      <c r="B47" s="12" t="s">
        <v>105</v>
      </c>
      <c r="C47" s="37"/>
      <c r="D47" s="41">
        <v>41040</v>
      </c>
    </row>
    <row r="48" spans="1:4" ht="36" customHeight="1">
      <c r="A48" s="11" t="s">
        <v>36</v>
      </c>
      <c r="B48" s="10" t="s">
        <v>104</v>
      </c>
      <c r="C48" s="20"/>
      <c r="D48" s="13">
        <v>70000</v>
      </c>
    </row>
    <row r="49" spans="1:4" ht="36" customHeight="1">
      <c r="A49" s="11" t="s">
        <v>36</v>
      </c>
      <c r="B49" s="10" t="s">
        <v>102</v>
      </c>
      <c r="C49" s="20"/>
      <c r="D49" s="13">
        <v>4750000</v>
      </c>
    </row>
    <row r="50" spans="1:4" ht="36" customHeight="1">
      <c r="A50" s="11" t="s">
        <v>108</v>
      </c>
      <c r="B50" s="10" t="s">
        <v>238</v>
      </c>
      <c r="C50" s="20"/>
      <c r="D50" s="13">
        <v>1055400</v>
      </c>
    </row>
    <row r="51" spans="1:4" ht="36" customHeight="1">
      <c r="A51" s="11" t="s">
        <v>108</v>
      </c>
      <c r="B51" s="10" t="s">
        <v>236</v>
      </c>
      <c r="C51" s="20"/>
      <c r="D51" s="13">
        <v>108834</v>
      </c>
    </row>
    <row r="52" spans="1:4" ht="36" customHeight="1">
      <c r="A52" s="11" t="s">
        <v>108</v>
      </c>
      <c r="B52" s="10" t="s">
        <v>105</v>
      </c>
      <c r="C52" s="20"/>
      <c r="D52" s="13">
        <v>36960</v>
      </c>
    </row>
    <row r="53" spans="1:4" ht="36" customHeight="1">
      <c r="A53" s="11" t="s">
        <v>108</v>
      </c>
      <c r="B53" s="10" t="s">
        <v>104</v>
      </c>
      <c r="C53" s="20"/>
      <c r="D53" s="13">
        <v>64125</v>
      </c>
    </row>
    <row r="54" spans="1:4" ht="36" customHeight="1">
      <c r="A54" s="11" t="s">
        <v>108</v>
      </c>
      <c r="B54" s="10" t="s">
        <v>102</v>
      </c>
      <c r="C54" s="20"/>
      <c r="D54" s="13">
        <v>3830000</v>
      </c>
    </row>
    <row r="55" spans="1:4" ht="36" customHeight="1">
      <c r="A55" s="11" t="s">
        <v>42</v>
      </c>
      <c r="B55" s="10" t="s">
        <v>237</v>
      </c>
      <c r="C55" s="20"/>
      <c r="D55" s="13">
        <v>2490912</v>
      </c>
    </row>
    <row r="56" spans="1:4" ht="36" customHeight="1">
      <c r="A56" s="11" t="s">
        <v>42</v>
      </c>
      <c r="B56" s="10" t="s">
        <v>236</v>
      </c>
      <c r="C56" s="20"/>
      <c r="D56" s="13">
        <v>383582</v>
      </c>
    </row>
    <row r="57" spans="1:4" ht="36" customHeight="1">
      <c r="A57" s="11" t="s">
        <v>42</v>
      </c>
      <c r="B57" s="10" t="s">
        <v>105</v>
      </c>
      <c r="C57" s="20"/>
      <c r="D57" s="13">
        <v>222522</v>
      </c>
    </row>
    <row r="58" spans="1:4" ht="36" customHeight="1">
      <c r="A58" s="11" t="s">
        <v>42</v>
      </c>
      <c r="B58" s="10" t="s">
        <v>103</v>
      </c>
      <c r="C58" s="20"/>
      <c r="D58" s="13">
        <v>1252000</v>
      </c>
    </row>
    <row r="59" spans="1:4" ht="36" customHeight="1">
      <c r="A59" s="11" t="s">
        <v>42</v>
      </c>
      <c r="B59" s="10" t="s">
        <v>104</v>
      </c>
      <c r="C59" s="20"/>
      <c r="D59" s="13">
        <v>251000</v>
      </c>
    </row>
    <row r="60" spans="1:4" ht="36" customHeight="1">
      <c r="A60" s="11" t="s">
        <v>42</v>
      </c>
      <c r="B60" s="10" t="s">
        <v>102</v>
      </c>
      <c r="C60" s="20"/>
      <c r="D60" s="13">
        <v>12000000</v>
      </c>
    </row>
    <row r="61" spans="1:4" ht="36" customHeight="1">
      <c r="A61" s="11" t="s">
        <v>109</v>
      </c>
      <c r="B61" s="10" t="s">
        <v>238</v>
      </c>
      <c r="C61" s="20"/>
      <c r="D61" s="13">
        <v>2448588</v>
      </c>
    </row>
    <row r="62" spans="1:4" ht="36" customHeight="1">
      <c r="A62" s="11" t="s">
        <v>109</v>
      </c>
      <c r="B62" s="10" t="s">
        <v>236</v>
      </c>
      <c r="C62" s="20"/>
      <c r="D62" s="13">
        <v>691137</v>
      </c>
    </row>
    <row r="63" spans="1:4" ht="36" customHeight="1">
      <c r="A63" s="11" t="s">
        <v>109</v>
      </c>
      <c r="B63" s="10" t="s">
        <v>105</v>
      </c>
      <c r="C63" s="20"/>
      <c r="D63" s="13">
        <v>480228</v>
      </c>
    </row>
    <row r="64" spans="1:4" ht="36" customHeight="1">
      <c r="A64" s="11" t="s">
        <v>109</v>
      </c>
      <c r="B64" s="10" t="s">
        <v>104</v>
      </c>
      <c r="C64" s="20"/>
      <c r="D64" s="13">
        <v>54120</v>
      </c>
    </row>
    <row r="65" spans="1:4" ht="36" customHeight="1">
      <c r="A65" s="11" t="s">
        <v>109</v>
      </c>
      <c r="B65" s="10" t="s">
        <v>102</v>
      </c>
      <c r="C65" s="20"/>
      <c r="D65" s="13">
        <v>3810000</v>
      </c>
    </row>
    <row r="66" spans="1:4" ht="36" customHeight="1">
      <c r="A66" s="11" t="s">
        <v>110</v>
      </c>
      <c r="B66" s="10" t="s">
        <v>238</v>
      </c>
      <c r="C66" s="20"/>
      <c r="D66" s="13">
        <v>2515692</v>
      </c>
    </row>
    <row r="67" spans="1:4" ht="36" customHeight="1">
      <c r="A67" s="11" t="s">
        <v>110</v>
      </c>
      <c r="B67" s="10" t="s">
        <v>236</v>
      </c>
      <c r="C67" s="20"/>
      <c r="D67" s="13">
        <v>706902</v>
      </c>
    </row>
    <row r="68" spans="1:4" ht="36" customHeight="1">
      <c r="A68" s="19" t="s">
        <v>110</v>
      </c>
      <c r="B68" s="12" t="s">
        <v>105</v>
      </c>
      <c r="C68" s="37"/>
      <c r="D68" s="41">
        <v>406200</v>
      </c>
    </row>
    <row r="69" spans="1:4" ht="36" customHeight="1">
      <c r="A69" s="11" t="s">
        <v>110</v>
      </c>
      <c r="B69" s="10" t="s">
        <v>104</v>
      </c>
      <c r="C69" s="20"/>
      <c r="D69" s="13">
        <v>102000</v>
      </c>
    </row>
    <row r="70" spans="1:4" ht="36" customHeight="1">
      <c r="A70" s="11" t="s">
        <v>110</v>
      </c>
      <c r="B70" s="10" t="s">
        <v>102</v>
      </c>
      <c r="C70" s="20"/>
      <c r="D70" s="13">
        <v>6200000</v>
      </c>
    </row>
    <row r="71" spans="1:4" ht="36" customHeight="1">
      <c r="A71" s="11" t="s">
        <v>37</v>
      </c>
      <c r="B71" s="10" t="s">
        <v>237</v>
      </c>
      <c r="C71" s="20"/>
      <c r="D71" s="13">
        <v>2575988</v>
      </c>
    </row>
    <row r="72" spans="1:4" ht="36" customHeight="1">
      <c r="A72" s="11" t="s">
        <v>37</v>
      </c>
      <c r="B72" s="10" t="s">
        <v>236</v>
      </c>
      <c r="C72" s="20"/>
      <c r="D72" s="13">
        <v>79190</v>
      </c>
    </row>
    <row r="73" spans="1:4" ht="36" customHeight="1">
      <c r="A73" s="11" t="s">
        <v>37</v>
      </c>
      <c r="B73" s="10" t="s">
        <v>105</v>
      </c>
      <c r="C73" s="20"/>
      <c r="D73" s="13">
        <v>151880</v>
      </c>
    </row>
    <row r="74" spans="1:4" ht="36" customHeight="1">
      <c r="A74" s="11" t="s">
        <v>37</v>
      </c>
      <c r="B74" s="10" t="s">
        <v>103</v>
      </c>
      <c r="C74" s="20"/>
      <c r="D74" s="13">
        <v>1244000</v>
      </c>
    </row>
    <row r="75" spans="1:4" ht="36" customHeight="1">
      <c r="A75" s="11" t="s">
        <v>37</v>
      </c>
      <c r="B75" s="10" t="s">
        <v>104</v>
      </c>
      <c r="C75" s="20"/>
      <c r="D75" s="13">
        <v>71000</v>
      </c>
    </row>
    <row r="76" spans="1:4" ht="36" customHeight="1">
      <c r="A76" s="11" t="s">
        <v>37</v>
      </c>
      <c r="B76" s="10" t="s">
        <v>102</v>
      </c>
      <c r="C76" s="20"/>
      <c r="D76" s="13">
        <v>4200000</v>
      </c>
    </row>
    <row r="77" spans="1:4" ht="36" customHeight="1">
      <c r="A77" s="11" t="s">
        <v>111</v>
      </c>
      <c r="B77" s="10" t="s">
        <v>238</v>
      </c>
      <c r="C77" s="20"/>
      <c r="D77" s="13">
        <v>2049024</v>
      </c>
    </row>
    <row r="78" spans="1:4" ht="36" customHeight="1">
      <c r="A78" s="11" t="s">
        <v>111</v>
      </c>
      <c r="B78" s="10" t="s">
        <v>236</v>
      </c>
      <c r="C78" s="20"/>
      <c r="D78" s="13">
        <v>253117</v>
      </c>
    </row>
    <row r="79" spans="1:4" ht="36" customHeight="1">
      <c r="A79" s="11" t="s">
        <v>111</v>
      </c>
      <c r="B79" s="10" t="s">
        <v>105</v>
      </c>
      <c r="C79" s="20"/>
      <c r="D79" s="13">
        <v>20520</v>
      </c>
    </row>
    <row r="80" spans="1:4" ht="36" customHeight="1">
      <c r="A80" s="11" t="s">
        <v>111</v>
      </c>
      <c r="B80" s="10" t="s">
        <v>104</v>
      </c>
      <c r="C80" s="20"/>
      <c r="D80" s="13">
        <v>195000</v>
      </c>
    </row>
    <row r="81" spans="1:4" ht="36" customHeight="1">
      <c r="A81" s="11" t="s">
        <v>111</v>
      </c>
      <c r="B81" s="10" t="s">
        <v>102</v>
      </c>
      <c r="C81" s="20"/>
      <c r="D81" s="13">
        <v>4634311</v>
      </c>
    </row>
    <row r="82" spans="1:4" s="21" customFormat="1" ht="36" customHeight="1">
      <c r="A82" s="11" t="s">
        <v>38</v>
      </c>
      <c r="B82" s="10" t="s">
        <v>237</v>
      </c>
      <c r="C82" s="20"/>
      <c r="D82" s="13">
        <v>1023624</v>
      </c>
    </row>
    <row r="83" spans="1:4" s="21" customFormat="1" ht="36" customHeight="1">
      <c r="A83" s="11" t="s">
        <v>38</v>
      </c>
      <c r="B83" s="10" t="s">
        <v>236</v>
      </c>
      <c r="C83" s="20"/>
      <c r="D83" s="13">
        <v>182000</v>
      </c>
    </row>
    <row r="84" spans="1:4" s="21" customFormat="1" ht="36" customHeight="1">
      <c r="A84" s="11" t="s">
        <v>38</v>
      </c>
      <c r="B84" s="10" t="s">
        <v>105</v>
      </c>
      <c r="C84" s="20"/>
      <c r="D84" s="13">
        <v>100000</v>
      </c>
    </row>
    <row r="85" spans="1:4" s="21" customFormat="1" ht="36" customHeight="1">
      <c r="A85" s="11" t="s">
        <v>38</v>
      </c>
      <c r="B85" s="10" t="s">
        <v>103</v>
      </c>
      <c r="C85" s="20"/>
      <c r="D85" s="13">
        <v>1220000</v>
      </c>
    </row>
    <row r="86" spans="1:4" s="21" customFormat="1" ht="36" customHeight="1">
      <c r="A86" s="11" t="s">
        <v>38</v>
      </c>
      <c r="B86" s="10" t="s">
        <v>104</v>
      </c>
      <c r="C86" s="20"/>
      <c r="D86" s="13">
        <v>60000</v>
      </c>
    </row>
    <row r="87" spans="1:4" s="21" customFormat="1" ht="36" customHeight="1">
      <c r="A87" s="11" t="s">
        <v>38</v>
      </c>
      <c r="B87" s="10" t="s">
        <v>102</v>
      </c>
      <c r="C87" s="20"/>
      <c r="D87" s="13">
        <v>2500000</v>
      </c>
    </row>
    <row r="88" spans="1:4" s="21" customFormat="1" ht="36" customHeight="1">
      <c r="A88" s="11" t="s">
        <v>112</v>
      </c>
      <c r="B88" s="10" t="s">
        <v>237</v>
      </c>
      <c r="C88" s="20"/>
      <c r="D88" s="13">
        <v>1277112</v>
      </c>
    </row>
    <row r="89" spans="1:4" s="21" customFormat="1" ht="36" customHeight="1">
      <c r="A89" s="19" t="s">
        <v>112</v>
      </c>
      <c r="B89" s="12" t="s">
        <v>236</v>
      </c>
      <c r="C89" s="37"/>
      <c r="D89" s="41">
        <v>148103</v>
      </c>
    </row>
    <row r="90" spans="1:4" s="21" customFormat="1" ht="36" customHeight="1">
      <c r="A90" s="11" t="s">
        <v>112</v>
      </c>
      <c r="B90" s="10" t="s">
        <v>105</v>
      </c>
      <c r="C90" s="20"/>
      <c r="D90" s="13">
        <v>108560</v>
      </c>
    </row>
    <row r="91" spans="1:4" ht="36" customHeight="1">
      <c r="A91" s="11" t="s">
        <v>112</v>
      </c>
      <c r="B91" s="10" t="s">
        <v>103</v>
      </c>
      <c r="C91" s="20"/>
      <c r="D91" s="13">
        <f>1220000+5500000</f>
        <v>6720000</v>
      </c>
    </row>
    <row r="92" spans="1:4" ht="36" customHeight="1">
      <c r="A92" s="11" t="s">
        <v>112</v>
      </c>
      <c r="B92" s="10" t="s">
        <v>104</v>
      </c>
      <c r="C92" s="20"/>
      <c r="D92" s="13">
        <v>170000</v>
      </c>
    </row>
    <row r="93" spans="1:4" ht="36" customHeight="1">
      <c r="A93" s="11" t="s">
        <v>112</v>
      </c>
      <c r="B93" s="10" t="s">
        <v>102</v>
      </c>
      <c r="C93" s="20"/>
      <c r="D93" s="13">
        <v>2290000</v>
      </c>
    </row>
    <row r="94" spans="1:4" ht="36" customHeight="1">
      <c r="A94" s="11" t="s">
        <v>43</v>
      </c>
      <c r="B94" s="10" t="s">
        <v>237</v>
      </c>
      <c r="C94" s="20"/>
      <c r="D94" s="13">
        <v>268800</v>
      </c>
    </row>
    <row r="95" spans="1:4" ht="36" customHeight="1">
      <c r="A95" s="11" t="s">
        <v>43</v>
      </c>
      <c r="B95" s="10" t="s">
        <v>236</v>
      </c>
      <c r="C95" s="20"/>
      <c r="D95" s="13">
        <v>494242</v>
      </c>
    </row>
    <row r="96" spans="1:4" ht="36" customHeight="1">
      <c r="A96" s="11" t="s">
        <v>43</v>
      </c>
      <c r="B96" s="10" t="s">
        <v>103</v>
      </c>
      <c r="C96" s="20"/>
      <c r="D96" s="13">
        <v>1295000</v>
      </c>
    </row>
    <row r="97" spans="1:4" ht="36" customHeight="1">
      <c r="A97" s="11" t="s">
        <v>43</v>
      </c>
      <c r="B97" s="10" t="s">
        <v>104</v>
      </c>
      <c r="C97" s="20"/>
      <c r="D97" s="13">
        <v>41937</v>
      </c>
    </row>
    <row r="98" spans="1:4" ht="36" customHeight="1">
      <c r="A98" s="11" t="s">
        <v>43</v>
      </c>
      <c r="B98" s="10" t="s">
        <v>102</v>
      </c>
      <c r="C98" s="20"/>
      <c r="D98" s="13">
        <v>900000</v>
      </c>
    </row>
    <row r="99" spans="1:4" ht="36" customHeight="1">
      <c r="A99" s="11" t="s">
        <v>113</v>
      </c>
      <c r="B99" s="10" t="s">
        <v>238</v>
      </c>
      <c r="C99" s="20"/>
      <c r="D99" s="13">
        <v>876312</v>
      </c>
    </row>
    <row r="100" spans="1:4" ht="36" customHeight="1">
      <c r="A100" s="11" t="s">
        <v>113</v>
      </c>
      <c r="B100" s="10" t="s">
        <v>236</v>
      </c>
      <c r="C100" s="20"/>
      <c r="D100" s="13">
        <v>61600</v>
      </c>
    </row>
    <row r="101" spans="1:4" ht="36" customHeight="1">
      <c r="A101" s="11" t="s">
        <v>113</v>
      </c>
      <c r="B101" s="10" t="s">
        <v>105</v>
      </c>
      <c r="C101" s="20"/>
      <c r="D101" s="13">
        <v>43120</v>
      </c>
    </row>
    <row r="102" spans="1:4" ht="36" customHeight="1">
      <c r="A102" s="11" t="s">
        <v>113</v>
      </c>
      <c r="B102" s="10" t="s">
        <v>104</v>
      </c>
      <c r="C102" s="20"/>
      <c r="D102" s="13">
        <v>110000</v>
      </c>
    </row>
    <row r="103" spans="1:4" ht="36" customHeight="1">
      <c r="A103" s="11" t="s">
        <v>113</v>
      </c>
      <c r="B103" s="10" t="s">
        <v>102</v>
      </c>
      <c r="C103" s="20"/>
      <c r="D103" s="13">
        <v>3350000</v>
      </c>
    </row>
    <row r="104" spans="1:4" ht="36" customHeight="1">
      <c r="A104" s="11" t="s">
        <v>114</v>
      </c>
      <c r="B104" s="10" t="s">
        <v>238</v>
      </c>
      <c r="C104" s="20"/>
      <c r="D104" s="13">
        <v>612756</v>
      </c>
    </row>
    <row r="105" spans="1:4" ht="36" customHeight="1">
      <c r="A105" s="11" t="s">
        <v>114</v>
      </c>
      <c r="B105" s="10" t="s">
        <v>236</v>
      </c>
      <c r="C105" s="20"/>
      <c r="D105" s="13">
        <v>430</v>
      </c>
    </row>
    <row r="106" spans="1:4" ht="36" customHeight="1">
      <c r="A106" s="11" t="s">
        <v>114</v>
      </c>
      <c r="B106" s="10" t="s">
        <v>105</v>
      </c>
      <c r="C106" s="20"/>
      <c r="D106" s="13">
        <v>41040</v>
      </c>
    </row>
    <row r="107" spans="1:4" ht="36" customHeight="1">
      <c r="A107" s="11" t="s">
        <v>114</v>
      </c>
      <c r="B107" s="10" t="s">
        <v>103</v>
      </c>
      <c r="C107" s="20"/>
      <c r="D107" s="13">
        <f>897000+600000</f>
        <v>1497000</v>
      </c>
    </row>
    <row r="108" spans="1:4" ht="36" customHeight="1">
      <c r="A108" s="11" t="s">
        <v>114</v>
      </c>
      <c r="B108" s="10" t="s">
        <v>104</v>
      </c>
      <c r="C108" s="20"/>
      <c r="D108" s="13">
        <v>65000</v>
      </c>
    </row>
    <row r="109" spans="1:4" ht="36" customHeight="1">
      <c r="A109" s="11" t="s">
        <v>114</v>
      </c>
      <c r="B109" s="10" t="s">
        <v>102</v>
      </c>
      <c r="C109" s="20"/>
      <c r="D109" s="13">
        <v>4000000</v>
      </c>
    </row>
    <row r="110" spans="1:4" ht="36" customHeight="1">
      <c r="A110" s="19" t="s">
        <v>115</v>
      </c>
      <c r="B110" s="12" t="s">
        <v>238</v>
      </c>
      <c r="C110" s="37"/>
      <c r="D110" s="41">
        <v>1143024</v>
      </c>
    </row>
    <row r="111" spans="1:4" ht="36" customHeight="1">
      <c r="A111" s="11" t="s">
        <v>115</v>
      </c>
      <c r="B111" s="10" t="s">
        <v>236</v>
      </c>
      <c r="C111" s="20"/>
      <c r="D111" s="13">
        <v>86340</v>
      </c>
    </row>
    <row r="112" spans="1:4" ht="36" customHeight="1">
      <c r="A112" s="11" t="s">
        <v>115</v>
      </c>
      <c r="B112" s="10" t="s">
        <v>105</v>
      </c>
      <c r="C112" s="20"/>
      <c r="D112" s="13">
        <v>120120</v>
      </c>
    </row>
    <row r="113" spans="1:4" ht="36" customHeight="1">
      <c r="A113" s="11" t="s">
        <v>115</v>
      </c>
      <c r="B113" s="10" t="s">
        <v>104</v>
      </c>
      <c r="C113" s="20"/>
      <c r="D113" s="13">
        <v>61000</v>
      </c>
    </row>
    <row r="114" spans="1:4" ht="36" customHeight="1">
      <c r="A114" s="11" t="s">
        <v>115</v>
      </c>
      <c r="B114" s="10" t="s">
        <v>102</v>
      </c>
      <c r="C114" s="20"/>
      <c r="D114" s="13">
        <v>2700000</v>
      </c>
    </row>
    <row r="115" spans="1:4" ht="36" customHeight="1">
      <c r="A115" s="11" t="s">
        <v>46</v>
      </c>
      <c r="B115" s="10" t="s">
        <v>105</v>
      </c>
      <c r="C115" s="20"/>
      <c r="D115" s="13">
        <v>20520</v>
      </c>
    </row>
    <row r="116" spans="1:4" ht="36" customHeight="1">
      <c r="A116" s="11" t="s">
        <v>46</v>
      </c>
      <c r="B116" s="10" t="s">
        <v>103</v>
      </c>
      <c r="C116" s="20"/>
      <c r="D116" s="13">
        <f>1378000+900000</f>
        <v>2278000</v>
      </c>
    </row>
    <row r="117" spans="1:4" ht="36" customHeight="1">
      <c r="A117" s="11" t="s">
        <v>46</v>
      </c>
      <c r="B117" s="10" t="s">
        <v>104</v>
      </c>
      <c r="C117" s="20"/>
      <c r="D117" s="13">
        <v>90032</v>
      </c>
    </row>
    <row r="118" spans="1:4" ht="36" customHeight="1">
      <c r="A118" s="11" t="s">
        <v>46</v>
      </c>
      <c r="B118" s="10" t="s">
        <v>102</v>
      </c>
      <c r="C118" s="20"/>
      <c r="D118" s="13">
        <v>770000</v>
      </c>
    </row>
    <row r="119" spans="1:4" ht="36" customHeight="1">
      <c r="A119" s="11" t="s">
        <v>39</v>
      </c>
      <c r="B119" s="10" t="s">
        <v>103</v>
      </c>
      <c r="C119" s="20"/>
      <c r="D119" s="13">
        <f>836000+340000</f>
        <v>1176000</v>
      </c>
    </row>
    <row r="120" spans="1:4" ht="36" customHeight="1">
      <c r="A120" s="11" t="s">
        <v>39</v>
      </c>
      <c r="B120" s="10" t="s">
        <v>104</v>
      </c>
      <c r="C120" s="20"/>
      <c r="D120" s="13">
        <v>107000</v>
      </c>
    </row>
    <row r="121" spans="1:4" ht="36" customHeight="1">
      <c r="A121" s="19" t="s">
        <v>39</v>
      </c>
      <c r="B121" s="12" t="s">
        <v>102</v>
      </c>
      <c r="C121" s="37"/>
      <c r="D121" s="41">
        <v>18680</v>
      </c>
    </row>
    <row r="122" spans="1:4" ht="36" customHeight="1"/>
    <row r="123" spans="1:4" ht="36" customHeight="1"/>
    <row r="124" spans="1:4" ht="36" customHeight="1"/>
    <row r="125" spans="1:4" ht="36" customHeight="1"/>
    <row r="126" spans="1:4" ht="36" customHeight="1"/>
    <row r="127" spans="1:4" ht="36" customHeight="1"/>
    <row r="128" spans="1:4" ht="36" customHeight="1">
      <c r="A128" s="5"/>
      <c r="B128" s="48"/>
      <c r="C128" s="5"/>
      <c r="D128" s="6"/>
    </row>
    <row r="129" spans="2:4" s="3" customFormat="1" ht="27" customHeight="1">
      <c r="B129" s="7"/>
      <c r="D129" s="4"/>
    </row>
    <row r="130" spans="2:4" s="3" customFormat="1" ht="27" customHeight="1">
      <c r="B130" s="7"/>
      <c r="D130" s="4"/>
    </row>
    <row r="131" spans="2:4" s="3" customFormat="1" ht="27" customHeight="1">
      <c r="B131" s="7"/>
      <c r="D131" s="4"/>
    </row>
    <row r="132" spans="2:4" s="3" customFormat="1" ht="27" customHeight="1">
      <c r="B132" s="7"/>
      <c r="D132" s="4"/>
    </row>
    <row r="133" spans="2:4" s="3" customFormat="1" ht="27" customHeight="1">
      <c r="B133" s="7"/>
      <c r="D133" s="4"/>
    </row>
    <row r="134" spans="2:4" s="3" customFormat="1" ht="27" customHeight="1">
      <c r="B134" s="7"/>
      <c r="D134" s="4"/>
    </row>
    <row r="135" spans="2:4" s="3" customFormat="1" ht="27" customHeight="1">
      <c r="B135" s="7"/>
      <c r="D135" s="4"/>
    </row>
    <row r="136" spans="2:4" s="3" customFormat="1" ht="27" customHeight="1">
      <c r="B136" s="7"/>
      <c r="D136" s="4"/>
    </row>
    <row r="137" spans="2:4" s="3" customFormat="1" ht="27" customHeight="1">
      <c r="B137" s="7"/>
      <c r="D137" s="4"/>
    </row>
    <row r="138" spans="2:4" s="3" customFormat="1" ht="27" customHeight="1">
      <c r="B138" s="7"/>
      <c r="D138" s="4"/>
    </row>
    <row r="139" spans="2:4" s="3" customFormat="1" ht="27" customHeight="1">
      <c r="B139" s="7"/>
      <c r="D139" s="4"/>
    </row>
    <row r="140" spans="2:4" s="3" customFormat="1" ht="27" customHeight="1">
      <c r="B140" s="7"/>
      <c r="D140" s="4"/>
    </row>
    <row r="141" spans="2:4" s="3" customFormat="1" ht="27" customHeight="1">
      <c r="B141" s="7"/>
      <c r="D141" s="4"/>
    </row>
    <row r="142" spans="2:4" s="3" customFormat="1" ht="27" customHeight="1">
      <c r="B142" s="7"/>
      <c r="D142" s="4"/>
    </row>
    <row r="143" spans="2:4" s="3" customFormat="1" ht="27" customHeight="1">
      <c r="B143" s="7"/>
      <c r="D143" s="4"/>
    </row>
  </sheetData>
  <mergeCells count="3">
    <mergeCell ref="A2:D2"/>
    <mergeCell ref="A3:D3"/>
    <mergeCell ref="B4:C4"/>
  </mergeCells>
  <phoneticPr fontId="22" type="noConversion"/>
  <printOptions horizontalCentered="1"/>
  <pageMargins left="0.70866141732283472" right="0.70866141732283472" top="0.59055118110236227" bottom="0.70866141732283472" header="0.31496062992125984" footer="0.35433070866141736"/>
  <pageSetup paperSize="9" scale="88" firstPageNumber="7" fitToHeight="100" pageOrder="overThenDown" orientation="portrait" r:id="rId1"/>
  <headerFooter>
    <oddHeader>&amp;R&amp;"標楷體,標準"&amp;16附表</oddHeader>
    <oddFooter>&amp;C&amp;"標楷體,標準"&amp;18&amp;P</oddFooter>
  </headerFooter>
  <rowBreaks count="2" manualBreakCount="2">
    <brk id="80" max="3" man="1"/>
    <brk id="104"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14B4A-2B92-4B64-B171-5F38D604FC3A}">
  <sheetPr>
    <pageSetUpPr fitToPage="1"/>
  </sheetPr>
  <dimension ref="A1:F65"/>
  <sheetViews>
    <sheetView view="pageBreakPreview" topLeftCell="A19" zoomScale="90" zoomScaleNormal="100" zoomScaleSheetLayoutView="90" workbookViewId="0">
      <selection activeCell="B20" sqref="B20"/>
    </sheetView>
  </sheetViews>
  <sheetFormatPr defaultColWidth="9" defaultRowHeight="21.9" customHeight="1"/>
  <cols>
    <col min="1" max="1" width="25.77734375" style="3" customWidth="1"/>
    <col min="2" max="2" width="35.77734375" style="7" customWidth="1"/>
    <col min="3" max="3" width="15.77734375" style="3" customWidth="1"/>
    <col min="4" max="4" width="20.77734375" style="4" customWidth="1"/>
    <col min="5" max="6" width="20.77734375" style="2" customWidth="1"/>
    <col min="7" max="16384" width="9" style="2"/>
  </cols>
  <sheetData>
    <row r="1" spans="1:6" ht="21" customHeight="1">
      <c r="A1" s="30" t="s">
        <v>29</v>
      </c>
      <c r="B1" s="30" t="s">
        <v>239</v>
      </c>
      <c r="C1" s="30" t="s">
        <v>240</v>
      </c>
      <c r="D1" s="30" t="s">
        <v>6</v>
      </c>
      <c r="F1" s="24"/>
    </row>
    <row r="2" spans="1:6" s="1" customFormat="1" ht="21" customHeight="1">
      <c r="A2" s="153" t="s">
        <v>119</v>
      </c>
      <c r="B2" s="153"/>
      <c r="C2" s="153"/>
      <c r="D2" s="153"/>
      <c r="F2" s="32" t="s">
        <v>8</v>
      </c>
    </row>
    <row r="3" spans="1:6" s="1" customFormat="1" ht="21" customHeight="1">
      <c r="A3" s="154" t="s">
        <v>19</v>
      </c>
      <c r="B3" s="154"/>
      <c r="C3" s="154"/>
      <c r="D3" s="154"/>
      <c r="F3" s="32" t="s">
        <v>8</v>
      </c>
    </row>
    <row r="4" spans="1:6" s="1" customFormat="1" ht="21" customHeight="1">
      <c r="A4" s="22"/>
      <c r="B4" s="159" t="s">
        <v>243</v>
      </c>
      <c r="C4" s="159"/>
      <c r="D4" s="79" t="s">
        <v>0</v>
      </c>
      <c r="F4" s="32" t="s">
        <v>8</v>
      </c>
    </row>
    <row r="5" spans="1:6" ht="36" customHeight="1">
      <c r="A5" s="34" t="s">
        <v>28</v>
      </c>
      <c r="B5" s="34" t="s">
        <v>31</v>
      </c>
      <c r="C5" s="34" t="s">
        <v>510</v>
      </c>
      <c r="D5" s="23" t="s">
        <v>20</v>
      </c>
      <c r="F5" s="32" t="s">
        <v>23</v>
      </c>
    </row>
    <row r="6" spans="1:6" s="1" customFormat="1" ht="36" customHeight="1">
      <c r="A6" s="42" t="s">
        <v>15</v>
      </c>
      <c r="B6" s="49"/>
      <c r="C6" s="49"/>
      <c r="D6" s="76">
        <f>D7</f>
        <v>1396000</v>
      </c>
      <c r="E6" s="28"/>
      <c r="F6" s="32" t="s">
        <v>7</v>
      </c>
    </row>
    <row r="7" spans="1:6" s="1" customFormat="1" ht="36" customHeight="1">
      <c r="A7" s="27" t="s">
        <v>241</v>
      </c>
      <c r="B7" s="20" t="s">
        <v>117</v>
      </c>
      <c r="C7" s="20" t="s">
        <v>118</v>
      </c>
      <c r="D7" s="13">
        <f>D8+D15</f>
        <v>1396000</v>
      </c>
    </row>
    <row r="8" spans="1:6" s="1" customFormat="1" ht="36" customHeight="1">
      <c r="A8" s="9" t="s">
        <v>1</v>
      </c>
      <c r="B8" s="10" t="s">
        <v>117</v>
      </c>
      <c r="C8" s="10"/>
      <c r="D8" s="13">
        <f>SUM(D9:D14)</f>
        <v>743000</v>
      </c>
    </row>
    <row r="9" spans="1:6" s="21" customFormat="1" ht="36" customHeight="1">
      <c r="A9" s="11" t="s">
        <v>101</v>
      </c>
      <c r="B9" s="10" t="s">
        <v>116</v>
      </c>
      <c r="C9" s="17"/>
      <c r="D9" s="14">
        <v>183000</v>
      </c>
    </row>
    <row r="10" spans="1:6" s="21" customFormat="1" ht="36" customHeight="1">
      <c r="A10" s="11" t="s">
        <v>52</v>
      </c>
      <c r="B10" s="10" t="s">
        <v>116</v>
      </c>
      <c r="C10" s="17"/>
      <c r="D10" s="14">
        <v>110000</v>
      </c>
    </row>
    <row r="11" spans="1:6" s="21" customFormat="1" ht="36" customHeight="1">
      <c r="A11" s="11" t="s">
        <v>59</v>
      </c>
      <c r="B11" s="10" t="s">
        <v>116</v>
      </c>
      <c r="C11" s="17"/>
      <c r="D11" s="14">
        <v>115000</v>
      </c>
    </row>
    <row r="12" spans="1:6" s="21" customFormat="1" ht="36" customHeight="1">
      <c r="A12" s="11" t="s">
        <v>53</v>
      </c>
      <c r="B12" s="10" t="s">
        <v>116</v>
      </c>
      <c r="C12" s="17"/>
      <c r="D12" s="14">
        <v>121000</v>
      </c>
    </row>
    <row r="13" spans="1:6" ht="36" customHeight="1">
      <c r="A13" s="11" t="s">
        <v>54</v>
      </c>
      <c r="B13" s="10" t="s">
        <v>116</v>
      </c>
      <c r="C13" s="17"/>
      <c r="D13" s="14">
        <v>91000</v>
      </c>
    </row>
    <row r="14" spans="1:6" ht="36" customHeight="1">
      <c r="A14" s="11" t="s">
        <v>60</v>
      </c>
      <c r="B14" s="10" t="s">
        <v>116</v>
      </c>
      <c r="C14" s="17"/>
      <c r="D14" s="14">
        <v>123000</v>
      </c>
    </row>
    <row r="15" spans="1:6" ht="36" customHeight="1">
      <c r="A15" s="27" t="s">
        <v>203</v>
      </c>
      <c r="B15" s="20" t="s">
        <v>117</v>
      </c>
      <c r="C15" s="20"/>
      <c r="D15" s="13">
        <f>SUM(D16:D31)</f>
        <v>653000</v>
      </c>
    </row>
    <row r="16" spans="1:6" ht="36" customHeight="1">
      <c r="A16" s="11" t="s">
        <v>65</v>
      </c>
      <c r="B16" s="10" t="s">
        <v>116</v>
      </c>
      <c r="C16" s="17"/>
      <c r="D16" s="15">
        <v>41000</v>
      </c>
    </row>
    <row r="17" spans="1:4" ht="36" customHeight="1">
      <c r="A17" s="11" t="s">
        <v>69</v>
      </c>
      <c r="B17" s="10" t="s">
        <v>116</v>
      </c>
      <c r="C17" s="17"/>
      <c r="D17" s="15">
        <v>48000</v>
      </c>
    </row>
    <row r="18" spans="1:4" ht="36" customHeight="1">
      <c r="A18" s="11" t="s">
        <v>72</v>
      </c>
      <c r="B18" s="10" t="s">
        <v>116</v>
      </c>
      <c r="C18" s="17"/>
      <c r="D18" s="15">
        <v>48000</v>
      </c>
    </row>
    <row r="19" spans="1:4" ht="36" customHeight="1">
      <c r="A19" s="11" t="s">
        <v>67</v>
      </c>
      <c r="B19" s="10" t="s">
        <v>116</v>
      </c>
      <c r="C19" s="17"/>
      <c r="D19" s="15">
        <v>66000</v>
      </c>
    </row>
    <row r="20" spans="1:4" ht="36" customHeight="1">
      <c r="A20" s="11" t="s">
        <v>61</v>
      </c>
      <c r="B20" s="10" t="s">
        <v>116</v>
      </c>
      <c r="C20" s="10"/>
      <c r="D20" s="15">
        <v>47000</v>
      </c>
    </row>
    <row r="21" spans="1:4" ht="36" customHeight="1">
      <c r="A21" s="11" t="s">
        <v>73</v>
      </c>
      <c r="B21" s="10" t="s">
        <v>116</v>
      </c>
      <c r="C21" s="17"/>
      <c r="D21" s="15">
        <v>52000</v>
      </c>
    </row>
    <row r="22" spans="1:4" ht="36" customHeight="1">
      <c r="A22" s="11" t="s">
        <v>63</v>
      </c>
      <c r="B22" s="10" t="s">
        <v>116</v>
      </c>
      <c r="C22" s="17"/>
      <c r="D22" s="15">
        <v>48000</v>
      </c>
    </row>
    <row r="23" spans="1:4" ht="36" customHeight="1">
      <c r="A23" s="11" t="s">
        <v>66</v>
      </c>
      <c r="B23" s="10" t="s">
        <v>116</v>
      </c>
      <c r="C23" s="17"/>
      <c r="D23" s="15">
        <v>64000</v>
      </c>
    </row>
    <row r="24" spans="1:4" ht="36" customHeight="1">
      <c r="A24" s="11" t="s">
        <v>55</v>
      </c>
      <c r="B24" s="10" t="s">
        <v>116</v>
      </c>
      <c r="C24" s="17"/>
      <c r="D24" s="15">
        <v>22000</v>
      </c>
    </row>
    <row r="25" spans="1:4" ht="36" customHeight="1">
      <c r="A25" s="11" t="s">
        <v>71</v>
      </c>
      <c r="B25" s="10" t="s">
        <v>116</v>
      </c>
      <c r="C25" s="17"/>
      <c r="D25" s="15">
        <v>40000</v>
      </c>
    </row>
    <row r="26" spans="1:4" ht="36" customHeight="1">
      <c r="A26" s="19" t="s">
        <v>70</v>
      </c>
      <c r="B26" s="12" t="s">
        <v>116</v>
      </c>
      <c r="C26" s="18"/>
      <c r="D26" s="29">
        <v>21000</v>
      </c>
    </row>
    <row r="27" spans="1:4" ht="36" customHeight="1">
      <c r="A27" s="52" t="s">
        <v>64</v>
      </c>
      <c r="B27" s="53" t="s">
        <v>116</v>
      </c>
      <c r="C27" s="74"/>
      <c r="D27" s="84">
        <v>47000</v>
      </c>
    </row>
    <row r="28" spans="1:4" ht="36" customHeight="1">
      <c r="A28" s="11" t="s">
        <v>68</v>
      </c>
      <c r="B28" s="10" t="s">
        <v>116</v>
      </c>
      <c r="C28" s="17"/>
      <c r="D28" s="15">
        <v>49000</v>
      </c>
    </row>
    <row r="29" spans="1:4" ht="36" customHeight="1">
      <c r="A29" s="11" t="s">
        <v>62</v>
      </c>
      <c r="B29" s="10" t="s">
        <v>116</v>
      </c>
      <c r="C29" s="17"/>
      <c r="D29" s="15">
        <v>23000</v>
      </c>
    </row>
    <row r="30" spans="1:4" ht="36" customHeight="1">
      <c r="A30" s="11" t="s">
        <v>56</v>
      </c>
      <c r="B30" s="10" t="s">
        <v>116</v>
      </c>
      <c r="C30" s="17"/>
      <c r="D30" s="15">
        <v>22000</v>
      </c>
    </row>
    <row r="31" spans="1:4" ht="36" customHeight="1">
      <c r="A31" s="19" t="s">
        <v>57</v>
      </c>
      <c r="B31" s="12" t="s">
        <v>116</v>
      </c>
      <c r="C31" s="18"/>
      <c r="D31" s="29">
        <v>15000</v>
      </c>
    </row>
    <row r="32" spans="1:4" ht="36" customHeight="1">
      <c r="B32" s="93"/>
    </row>
    <row r="33" spans="2:2" ht="27" customHeight="1">
      <c r="B33" s="3"/>
    </row>
    <row r="34" spans="2:2" ht="27" customHeight="1">
      <c r="B34" s="3"/>
    </row>
    <row r="35" spans="2:2" ht="27" customHeight="1">
      <c r="B35" s="3"/>
    </row>
    <row r="36" spans="2:2" ht="27" customHeight="1">
      <c r="B36" s="3"/>
    </row>
    <row r="37" spans="2:2" ht="27" customHeight="1">
      <c r="B37" s="3"/>
    </row>
    <row r="38" spans="2:2" ht="27" customHeight="1"/>
    <row r="39" spans="2:2" ht="27" customHeight="1"/>
    <row r="40" spans="2:2" ht="27" customHeight="1"/>
    <row r="41" spans="2:2" ht="27" customHeight="1"/>
    <row r="42" spans="2:2" ht="27" customHeight="1"/>
    <row r="43" spans="2:2" ht="27" customHeight="1"/>
    <row r="44" spans="2:2" ht="27" customHeight="1"/>
    <row r="45" spans="2:2" ht="27" customHeight="1"/>
    <row r="46" spans="2:2" ht="27" customHeight="1"/>
    <row r="47" spans="2:2" ht="27" customHeight="1"/>
    <row r="48" spans="2:2"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sheetData>
  <mergeCells count="3">
    <mergeCell ref="A2:D2"/>
    <mergeCell ref="A3:D3"/>
    <mergeCell ref="B4:C4"/>
  </mergeCells>
  <phoneticPr fontId="22" type="noConversion"/>
  <printOptions horizontalCentered="1"/>
  <pageMargins left="0.70866141732283472" right="0.70866141732283472" top="0.59055118110236227" bottom="0.70866141732283472" header="0.31496062992125984" footer="0.35433070866141736"/>
  <pageSetup paperSize="9" scale="88" fitToHeight="100" pageOrder="overThenDown" orientation="portrait" r:id="rId1"/>
  <headerFooter>
    <oddHeader>&amp;R&amp;"標楷體,標準"&amp;16附表</oddHeader>
    <oddFooter>&amp;C&amp;"標楷體,標準"&amp;18&amp;P</oddFooter>
  </headerFooter>
  <rowBreaks count="1" manualBreakCount="1">
    <brk id="12"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CDFC9-4638-4324-9DC2-515E08546F50}">
  <sheetPr>
    <tabColor theme="8" tint="0.79998168889431442"/>
    <pageSetUpPr fitToPage="1"/>
  </sheetPr>
  <dimension ref="A1:F309"/>
  <sheetViews>
    <sheetView view="pageBreakPreview" topLeftCell="A121" zoomScale="90" zoomScaleNormal="100" zoomScaleSheetLayoutView="90" workbookViewId="0">
      <selection activeCell="B20" sqref="B20"/>
    </sheetView>
  </sheetViews>
  <sheetFormatPr defaultColWidth="9" defaultRowHeight="12"/>
  <cols>
    <col min="1" max="1" width="36.77734375" style="3" customWidth="1"/>
    <col min="2" max="2" width="40.77734375" style="7" customWidth="1"/>
    <col min="3" max="3" width="20.77734375" style="98" customWidth="1"/>
    <col min="4" max="5" width="20.88671875" style="2" customWidth="1"/>
    <col min="6" max="16384" width="9" style="2"/>
  </cols>
  <sheetData>
    <row r="1" spans="1:6" ht="21" customHeight="1">
      <c r="A1" s="30" t="s">
        <v>499</v>
      </c>
      <c r="B1" s="30" t="s">
        <v>500</v>
      </c>
      <c r="C1" s="30" t="s">
        <v>6</v>
      </c>
      <c r="E1" s="24"/>
    </row>
    <row r="2" spans="1:6" s="1" customFormat="1" ht="21" customHeight="1">
      <c r="A2" s="153" t="s">
        <v>79</v>
      </c>
      <c r="B2" s="153"/>
      <c r="C2" s="153"/>
      <c r="E2" s="32" t="s">
        <v>8</v>
      </c>
    </row>
    <row r="3" spans="1:6" s="1" customFormat="1" ht="21" customHeight="1">
      <c r="A3" s="154" t="s">
        <v>19</v>
      </c>
      <c r="B3" s="154"/>
      <c r="C3" s="154"/>
      <c r="E3" s="32" t="s">
        <v>8</v>
      </c>
    </row>
    <row r="4" spans="1:6" s="1" customFormat="1" ht="21" customHeight="1">
      <c r="A4" s="22"/>
      <c r="B4" s="95" t="s">
        <v>498</v>
      </c>
      <c r="C4" s="101" t="s">
        <v>344</v>
      </c>
      <c r="E4" s="32" t="s">
        <v>8</v>
      </c>
    </row>
    <row r="5" spans="1:6" ht="36" customHeight="1">
      <c r="A5" s="34" t="s">
        <v>28</v>
      </c>
      <c r="B5" s="34" t="s">
        <v>31</v>
      </c>
      <c r="C5" s="100" t="s">
        <v>343</v>
      </c>
      <c r="E5" s="32" t="s">
        <v>23</v>
      </c>
    </row>
    <row r="6" spans="1:6" s="1" customFormat="1" ht="36" customHeight="1">
      <c r="A6" s="78" t="s">
        <v>123</v>
      </c>
      <c r="B6" s="49"/>
      <c r="C6" s="76">
        <f>C7+C158</f>
        <v>2386967482</v>
      </c>
      <c r="D6" s="28"/>
      <c r="E6" s="32" t="s">
        <v>7</v>
      </c>
    </row>
    <row r="7" spans="1:6" s="1" customFormat="1" ht="36" customHeight="1">
      <c r="A7" s="35" t="s">
        <v>342</v>
      </c>
      <c r="B7" s="121"/>
      <c r="C7" s="16">
        <f>C8+C32+C38+C41+C57+C63+C85+C89+C92+C116+C123+C126+C129+C132+C155</f>
        <v>2298999688</v>
      </c>
      <c r="D7" s="28"/>
      <c r="E7" s="32" t="s">
        <v>7</v>
      </c>
    </row>
    <row r="8" spans="1:6" ht="36" customHeight="1">
      <c r="A8" s="119" t="s">
        <v>341</v>
      </c>
      <c r="B8" s="10"/>
      <c r="C8" s="13">
        <f>C9+C16</f>
        <v>245668800</v>
      </c>
    </row>
    <row r="9" spans="1:6" ht="36" customHeight="1">
      <c r="A9" s="11" t="s">
        <v>124</v>
      </c>
      <c r="B9" s="10"/>
      <c r="C9" s="13">
        <f>SUM(C10:C15)</f>
        <v>205920000</v>
      </c>
    </row>
    <row r="10" spans="1:6" ht="36" customHeight="1">
      <c r="A10" s="120" t="s">
        <v>125</v>
      </c>
      <c r="B10" s="10" t="s">
        <v>340</v>
      </c>
      <c r="C10" s="13">
        <v>35354800</v>
      </c>
    </row>
    <row r="11" spans="1:6" s="1" customFormat="1" ht="36" customHeight="1">
      <c r="A11" s="120" t="s">
        <v>126</v>
      </c>
      <c r="B11" s="10" t="s">
        <v>340</v>
      </c>
      <c r="C11" s="13">
        <v>50408800</v>
      </c>
    </row>
    <row r="12" spans="1:6" s="21" customFormat="1" ht="36" customHeight="1">
      <c r="A12" s="120" t="s">
        <v>127</v>
      </c>
      <c r="B12" s="10" t="s">
        <v>340</v>
      </c>
      <c r="C12" s="13">
        <v>35213100</v>
      </c>
    </row>
    <row r="13" spans="1:6" s="21" customFormat="1" ht="36" customHeight="1">
      <c r="A13" s="120" t="s">
        <v>128</v>
      </c>
      <c r="B13" s="10" t="s">
        <v>340</v>
      </c>
      <c r="C13" s="13">
        <v>34153600</v>
      </c>
      <c r="F13" s="99"/>
    </row>
    <row r="14" spans="1:6" s="21" customFormat="1" ht="36" customHeight="1">
      <c r="A14" s="120" t="s">
        <v>129</v>
      </c>
      <c r="B14" s="10" t="s">
        <v>340</v>
      </c>
      <c r="C14" s="13">
        <v>17156100</v>
      </c>
    </row>
    <row r="15" spans="1:6" s="21" customFormat="1" ht="36" customHeight="1">
      <c r="A15" s="120" t="s">
        <v>130</v>
      </c>
      <c r="B15" s="10" t="s">
        <v>340</v>
      </c>
      <c r="C15" s="13">
        <v>33633600</v>
      </c>
    </row>
    <row r="16" spans="1:6" s="21" customFormat="1" ht="36" customHeight="1">
      <c r="A16" s="11" t="s">
        <v>273</v>
      </c>
      <c r="B16" s="10"/>
      <c r="C16" s="13">
        <f>SUM(C17:C31)</f>
        <v>39748800</v>
      </c>
    </row>
    <row r="17" spans="1:3" s="21" customFormat="1" ht="36" customHeight="1">
      <c r="A17" s="120" t="s">
        <v>131</v>
      </c>
      <c r="B17" s="10" t="s">
        <v>340</v>
      </c>
      <c r="C17" s="13">
        <v>3263000</v>
      </c>
    </row>
    <row r="18" spans="1:3" ht="36" customHeight="1">
      <c r="A18" s="120" t="s">
        <v>134</v>
      </c>
      <c r="B18" s="10" t="s">
        <v>340</v>
      </c>
      <c r="C18" s="13">
        <v>3460600</v>
      </c>
    </row>
    <row r="19" spans="1:3" ht="36" customHeight="1">
      <c r="A19" s="120" t="s">
        <v>143</v>
      </c>
      <c r="B19" s="10" t="s">
        <v>340</v>
      </c>
      <c r="C19" s="13">
        <v>2655900</v>
      </c>
    </row>
    <row r="20" spans="1:3" ht="36" customHeight="1">
      <c r="A20" s="120" t="s">
        <v>142</v>
      </c>
      <c r="B20" s="10" t="s">
        <v>340</v>
      </c>
      <c r="C20" s="13">
        <v>1431300</v>
      </c>
    </row>
    <row r="21" spans="1:3" ht="36" customHeight="1">
      <c r="A21" s="120" t="s">
        <v>132</v>
      </c>
      <c r="B21" s="10" t="s">
        <v>340</v>
      </c>
      <c r="C21" s="13">
        <v>2568800</v>
      </c>
    </row>
    <row r="22" spans="1:3" ht="36" customHeight="1">
      <c r="A22" s="120" t="s">
        <v>135</v>
      </c>
      <c r="B22" s="10" t="s">
        <v>340</v>
      </c>
      <c r="C22" s="13">
        <v>2347800</v>
      </c>
    </row>
    <row r="23" spans="1:3" ht="36" customHeight="1">
      <c r="A23" s="120" t="s">
        <v>136</v>
      </c>
      <c r="B23" s="10" t="s">
        <v>340</v>
      </c>
      <c r="C23" s="13">
        <v>2102100</v>
      </c>
    </row>
    <row r="24" spans="1:3" ht="36" customHeight="1">
      <c r="A24" s="120" t="s">
        <v>137</v>
      </c>
      <c r="B24" s="10" t="s">
        <v>340</v>
      </c>
      <c r="C24" s="13">
        <v>5258500</v>
      </c>
    </row>
    <row r="25" spans="1:3" ht="36" customHeight="1">
      <c r="A25" s="120" t="s">
        <v>139</v>
      </c>
      <c r="B25" s="10" t="s">
        <v>340</v>
      </c>
      <c r="C25" s="13">
        <v>2545400</v>
      </c>
    </row>
    <row r="26" spans="1:3" ht="36" customHeight="1">
      <c r="A26" s="122" t="s">
        <v>133</v>
      </c>
      <c r="B26" s="12" t="s">
        <v>340</v>
      </c>
      <c r="C26" s="41">
        <v>2788500</v>
      </c>
    </row>
    <row r="27" spans="1:3" ht="36" customHeight="1">
      <c r="A27" s="124" t="s">
        <v>140</v>
      </c>
      <c r="B27" s="53" t="s">
        <v>340</v>
      </c>
      <c r="C27" s="75">
        <v>1610700</v>
      </c>
    </row>
    <row r="28" spans="1:3" ht="36" customHeight="1">
      <c r="A28" s="120" t="s">
        <v>138</v>
      </c>
      <c r="B28" s="10" t="s">
        <v>340</v>
      </c>
      <c r="C28" s="13">
        <v>2514200</v>
      </c>
    </row>
    <row r="29" spans="1:3" ht="36" customHeight="1">
      <c r="A29" s="120" t="s">
        <v>141</v>
      </c>
      <c r="B29" s="10" t="s">
        <v>340</v>
      </c>
      <c r="C29" s="13">
        <v>5538000</v>
      </c>
    </row>
    <row r="30" spans="1:3" ht="36" customHeight="1">
      <c r="A30" s="120" t="s">
        <v>144</v>
      </c>
      <c r="B30" s="10" t="s">
        <v>340</v>
      </c>
      <c r="C30" s="13">
        <v>536900</v>
      </c>
    </row>
    <row r="31" spans="1:3" ht="36" customHeight="1">
      <c r="A31" s="120" t="s">
        <v>164</v>
      </c>
      <c r="B31" s="10" t="s">
        <v>340</v>
      </c>
      <c r="C31" s="13">
        <v>1127100</v>
      </c>
    </row>
    <row r="32" spans="1:3" ht="36" customHeight="1">
      <c r="A32" s="119" t="s">
        <v>339</v>
      </c>
      <c r="B32" s="10"/>
      <c r="C32" s="13">
        <f>C33+C36</f>
        <v>4470000</v>
      </c>
    </row>
    <row r="33" spans="1:3" ht="36" customHeight="1">
      <c r="A33" s="11" t="s">
        <v>124</v>
      </c>
      <c r="B33" s="10"/>
      <c r="C33" s="13">
        <f>SUM(C34:C35)</f>
        <v>3720000</v>
      </c>
    </row>
    <row r="34" spans="1:3" s="1" customFormat="1" ht="36" customHeight="1">
      <c r="A34" s="120" t="s">
        <v>126</v>
      </c>
      <c r="B34" s="10" t="s">
        <v>338</v>
      </c>
      <c r="C34" s="13">
        <v>750000</v>
      </c>
    </row>
    <row r="35" spans="1:3" s="1" customFormat="1" ht="36" customHeight="1">
      <c r="A35" s="120" t="s">
        <v>128</v>
      </c>
      <c r="B35" s="10" t="s">
        <v>337</v>
      </c>
      <c r="C35" s="13">
        <v>2970000</v>
      </c>
    </row>
    <row r="36" spans="1:3" s="1" customFormat="1" ht="36" customHeight="1">
      <c r="A36" s="11" t="s">
        <v>273</v>
      </c>
      <c r="B36" s="10"/>
      <c r="C36" s="13">
        <f>SUM(C37:C37)</f>
        <v>750000</v>
      </c>
    </row>
    <row r="37" spans="1:3" s="1" customFormat="1" ht="36" customHeight="1">
      <c r="A37" s="120" t="s">
        <v>135</v>
      </c>
      <c r="B37" s="10" t="s">
        <v>336</v>
      </c>
      <c r="C37" s="13">
        <v>750000</v>
      </c>
    </row>
    <row r="38" spans="1:3" s="1" customFormat="1" ht="36" customHeight="1">
      <c r="A38" s="119" t="s">
        <v>335</v>
      </c>
      <c r="B38" s="10"/>
      <c r="C38" s="13">
        <f>C39</f>
        <v>110838644</v>
      </c>
    </row>
    <row r="39" spans="1:3" s="1" customFormat="1" ht="36" customHeight="1">
      <c r="A39" s="11" t="s">
        <v>124</v>
      </c>
      <c r="B39" s="10"/>
      <c r="C39" s="13">
        <f>SUM(C40:C40)</f>
        <v>110838644</v>
      </c>
    </row>
    <row r="40" spans="1:3" s="1" customFormat="1" ht="36" customHeight="1">
      <c r="A40" s="120" t="s">
        <v>126</v>
      </c>
      <c r="B40" s="10" t="s">
        <v>145</v>
      </c>
      <c r="C40" s="13">
        <v>110838644</v>
      </c>
    </row>
    <row r="41" spans="1:3" s="1" customFormat="1" ht="36" customHeight="1">
      <c r="A41" s="119" t="s">
        <v>334</v>
      </c>
      <c r="B41" s="10"/>
      <c r="C41" s="13">
        <f>C42+C52</f>
        <v>1152046359</v>
      </c>
    </row>
    <row r="42" spans="1:3" s="21" customFormat="1" ht="36" customHeight="1">
      <c r="A42" s="11" t="s">
        <v>124</v>
      </c>
      <c r="B42" s="10"/>
      <c r="C42" s="13">
        <f>SUM(C43:C51)</f>
        <v>1044484465</v>
      </c>
    </row>
    <row r="43" spans="1:3" s="21" customFormat="1" ht="36" customHeight="1">
      <c r="A43" s="120" t="s">
        <v>125</v>
      </c>
      <c r="B43" s="10" t="s">
        <v>146</v>
      </c>
      <c r="C43" s="13">
        <v>49725360</v>
      </c>
    </row>
    <row r="44" spans="1:3" s="21" customFormat="1" ht="36" customHeight="1">
      <c r="A44" s="120" t="s">
        <v>126</v>
      </c>
      <c r="B44" s="10" t="s">
        <v>146</v>
      </c>
      <c r="C44" s="13">
        <v>174981500</v>
      </c>
    </row>
    <row r="45" spans="1:3" s="50" customFormat="1" ht="36" customHeight="1">
      <c r="A45" s="120" t="s">
        <v>127</v>
      </c>
      <c r="B45" s="10" t="s">
        <v>147</v>
      </c>
      <c r="C45" s="13">
        <v>139113875</v>
      </c>
    </row>
    <row r="46" spans="1:3" s="50" customFormat="1" ht="36" customHeight="1">
      <c r="A46" s="120" t="s">
        <v>127</v>
      </c>
      <c r="B46" s="10" t="s">
        <v>146</v>
      </c>
      <c r="C46" s="13">
        <v>254006650</v>
      </c>
    </row>
    <row r="47" spans="1:3" s="50" customFormat="1" ht="36" customHeight="1">
      <c r="A47" s="122" t="s">
        <v>128</v>
      </c>
      <c r="B47" s="12" t="s">
        <v>147</v>
      </c>
      <c r="C47" s="41">
        <v>144756480</v>
      </c>
    </row>
    <row r="48" spans="1:3" s="50" customFormat="1" ht="36" customHeight="1">
      <c r="A48" s="124" t="s">
        <v>128</v>
      </c>
      <c r="B48" s="53" t="s">
        <v>146</v>
      </c>
      <c r="C48" s="75">
        <v>47399600</v>
      </c>
    </row>
    <row r="49" spans="1:3" s="50" customFormat="1" ht="36" customHeight="1">
      <c r="A49" s="120" t="s">
        <v>129</v>
      </c>
      <c r="B49" s="10" t="s">
        <v>147</v>
      </c>
      <c r="C49" s="13">
        <v>75000000</v>
      </c>
    </row>
    <row r="50" spans="1:3" s="50" customFormat="1" ht="36" customHeight="1">
      <c r="A50" s="120" t="s">
        <v>129</v>
      </c>
      <c r="B50" s="10" t="s">
        <v>146</v>
      </c>
      <c r="C50" s="13">
        <v>63600000</v>
      </c>
    </row>
    <row r="51" spans="1:3" s="50" customFormat="1" ht="36" customHeight="1">
      <c r="A51" s="120" t="s">
        <v>130</v>
      </c>
      <c r="B51" s="10" t="s">
        <v>146</v>
      </c>
      <c r="C51" s="13">
        <v>95901000</v>
      </c>
    </row>
    <row r="52" spans="1:3" s="50" customFormat="1" ht="36" customHeight="1">
      <c r="A52" s="11" t="s">
        <v>273</v>
      </c>
      <c r="B52" s="10"/>
      <c r="C52" s="13">
        <f>SUM(C53:C56)</f>
        <v>107561894</v>
      </c>
    </row>
    <row r="53" spans="1:3" s="50" customFormat="1" ht="36" customHeight="1">
      <c r="A53" s="120" t="s">
        <v>131</v>
      </c>
      <c r="B53" s="10" t="s">
        <v>147</v>
      </c>
      <c r="C53" s="13">
        <v>42864794</v>
      </c>
    </row>
    <row r="54" spans="1:3" s="50" customFormat="1" ht="36" customHeight="1">
      <c r="A54" s="120" t="s">
        <v>143</v>
      </c>
      <c r="B54" s="10" t="s">
        <v>146</v>
      </c>
      <c r="C54" s="13">
        <v>4793140</v>
      </c>
    </row>
    <row r="55" spans="1:3" s="50" customFormat="1" ht="36" customHeight="1">
      <c r="A55" s="120" t="s">
        <v>133</v>
      </c>
      <c r="B55" s="10" t="s">
        <v>146</v>
      </c>
      <c r="C55" s="13">
        <v>42331400</v>
      </c>
    </row>
    <row r="56" spans="1:3" s="50" customFormat="1" ht="36" customHeight="1">
      <c r="A56" s="120" t="s">
        <v>140</v>
      </c>
      <c r="B56" s="10" t="s">
        <v>146</v>
      </c>
      <c r="C56" s="13">
        <v>17572560</v>
      </c>
    </row>
    <row r="57" spans="1:3" s="50" customFormat="1" ht="36" customHeight="1">
      <c r="A57" s="119" t="s">
        <v>333</v>
      </c>
      <c r="B57" s="10"/>
      <c r="C57" s="13">
        <f>C58</f>
        <v>2915000</v>
      </c>
    </row>
    <row r="58" spans="1:3" ht="36" customHeight="1">
      <c r="A58" s="11" t="s">
        <v>124</v>
      </c>
      <c r="B58" s="10"/>
      <c r="C58" s="13">
        <f>SUM(C59:C62)</f>
        <v>2915000</v>
      </c>
    </row>
    <row r="59" spans="1:3" s="50" customFormat="1" ht="36" customHeight="1">
      <c r="A59" s="120" t="s">
        <v>126</v>
      </c>
      <c r="B59" s="10" t="s">
        <v>332</v>
      </c>
      <c r="C59" s="13">
        <v>500000</v>
      </c>
    </row>
    <row r="60" spans="1:3" s="50" customFormat="1" ht="36" customHeight="1">
      <c r="A60" s="120" t="s">
        <v>126</v>
      </c>
      <c r="B60" s="10" t="s">
        <v>330</v>
      </c>
      <c r="C60" s="13">
        <v>960000</v>
      </c>
    </row>
    <row r="61" spans="1:3" s="50" customFormat="1" ht="36" customHeight="1">
      <c r="A61" s="120" t="s">
        <v>127</v>
      </c>
      <c r="B61" s="10" t="s">
        <v>331</v>
      </c>
      <c r="C61" s="13">
        <v>455000</v>
      </c>
    </row>
    <row r="62" spans="1:3" s="50" customFormat="1" ht="36" customHeight="1">
      <c r="A62" s="120" t="s">
        <v>128</v>
      </c>
      <c r="B62" s="10" t="s">
        <v>330</v>
      </c>
      <c r="C62" s="13">
        <v>1000000</v>
      </c>
    </row>
    <row r="63" spans="1:3" s="50" customFormat="1" ht="36" customHeight="1">
      <c r="A63" s="119" t="s">
        <v>329</v>
      </c>
      <c r="B63" s="10"/>
      <c r="C63" s="13">
        <f>C64+C82</f>
        <v>374356103</v>
      </c>
    </row>
    <row r="64" spans="1:3" s="50" customFormat="1" ht="36" customHeight="1">
      <c r="A64" s="11" t="s">
        <v>124</v>
      </c>
      <c r="B64" s="10"/>
      <c r="C64" s="13">
        <f>SUM(C65:C81)</f>
        <v>369224419</v>
      </c>
    </row>
    <row r="65" spans="1:3" s="50" customFormat="1" ht="36" customHeight="1">
      <c r="A65" s="120" t="s">
        <v>125</v>
      </c>
      <c r="B65" s="10" t="s">
        <v>148</v>
      </c>
      <c r="C65" s="13">
        <v>63002123</v>
      </c>
    </row>
    <row r="66" spans="1:3" s="50" customFormat="1" ht="36" customHeight="1">
      <c r="A66" s="120" t="s">
        <v>125</v>
      </c>
      <c r="B66" s="10" t="s">
        <v>149</v>
      </c>
      <c r="C66" s="13">
        <v>4209560</v>
      </c>
    </row>
    <row r="67" spans="1:3" s="50" customFormat="1" ht="36" customHeight="1">
      <c r="A67" s="120" t="s">
        <v>126</v>
      </c>
      <c r="B67" s="10" t="s">
        <v>328</v>
      </c>
      <c r="C67" s="13">
        <v>8629982</v>
      </c>
    </row>
    <row r="68" spans="1:3" s="50" customFormat="1" ht="36" customHeight="1">
      <c r="A68" s="122" t="s">
        <v>127</v>
      </c>
      <c r="B68" s="12" t="s">
        <v>327</v>
      </c>
      <c r="C68" s="41">
        <f>21554266+43788175</f>
        <v>65342441</v>
      </c>
    </row>
    <row r="69" spans="1:3" s="21" customFormat="1" ht="36" customHeight="1">
      <c r="A69" s="124" t="s">
        <v>127</v>
      </c>
      <c r="B69" s="53" t="s">
        <v>150</v>
      </c>
      <c r="C69" s="75">
        <v>54093000</v>
      </c>
    </row>
    <row r="70" spans="1:3" s="21" customFormat="1" ht="36" customHeight="1">
      <c r="A70" s="120" t="s">
        <v>127</v>
      </c>
      <c r="B70" s="10" t="s">
        <v>152</v>
      </c>
      <c r="C70" s="13">
        <v>36487000</v>
      </c>
    </row>
    <row r="71" spans="1:3" s="21" customFormat="1" ht="36" customHeight="1">
      <c r="A71" s="120" t="s">
        <v>127</v>
      </c>
      <c r="B71" s="10" t="s">
        <v>326</v>
      </c>
      <c r="C71" s="13">
        <v>7406500</v>
      </c>
    </row>
    <row r="72" spans="1:3" s="21" customFormat="1" ht="36" customHeight="1">
      <c r="A72" s="120" t="s">
        <v>127</v>
      </c>
      <c r="B72" s="10" t="s">
        <v>151</v>
      </c>
      <c r="C72" s="13">
        <v>19340500</v>
      </c>
    </row>
    <row r="73" spans="1:3" s="21" customFormat="1" ht="36" customHeight="1">
      <c r="A73" s="120" t="s">
        <v>127</v>
      </c>
      <c r="B73" s="10" t="s">
        <v>325</v>
      </c>
      <c r="C73" s="13">
        <v>20282500</v>
      </c>
    </row>
    <row r="74" spans="1:3" ht="36" customHeight="1">
      <c r="A74" s="120" t="s">
        <v>127</v>
      </c>
      <c r="B74" s="10" t="s">
        <v>324</v>
      </c>
      <c r="C74" s="13">
        <v>48656500</v>
      </c>
    </row>
    <row r="75" spans="1:3" ht="36" customHeight="1">
      <c r="A75" s="120" t="s">
        <v>128</v>
      </c>
      <c r="B75" s="10" t="s">
        <v>153</v>
      </c>
      <c r="C75" s="13">
        <v>9069500</v>
      </c>
    </row>
    <row r="76" spans="1:3" ht="36" customHeight="1">
      <c r="A76" s="120" t="s">
        <v>128</v>
      </c>
      <c r="B76" s="10" t="s">
        <v>323</v>
      </c>
      <c r="C76" s="13">
        <v>9957000</v>
      </c>
    </row>
    <row r="77" spans="1:3" ht="36" customHeight="1">
      <c r="A77" s="120" t="s">
        <v>128</v>
      </c>
      <c r="B77" s="10" t="s">
        <v>322</v>
      </c>
      <c r="C77" s="13">
        <v>14572000</v>
      </c>
    </row>
    <row r="78" spans="1:3" ht="36" customHeight="1">
      <c r="A78" s="120" t="s">
        <v>130</v>
      </c>
      <c r="B78" s="10" t="s">
        <v>154</v>
      </c>
      <c r="C78" s="13">
        <v>1226410</v>
      </c>
    </row>
    <row r="79" spans="1:3" ht="36" customHeight="1">
      <c r="A79" s="120" t="s">
        <v>130</v>
      </c>
      <c r="B79" s="10" t="s">
        <v>155</v>
      </c>
      <c r="C79" s="13">
        <v>2041331</v>
      </c>
    </row>
    <row r="80" spans="1:3" ht="36" customHeight="1">
      <c r="A80" s="120" t="s">
        <v>130</v>
      </c>
      <c r="B80" s="10" t="s">
        <v>321</v>
      </c>
      <c r="C80" s="13">
        <v>963500</v>
      </c>
    </row>
    <row r="81" spans="1:3" ht="36" customHeight="1">
      <c r="A81" s="120" t="s">
        <v>130</v>
      </c>
      <c r="B81" s="10" t="s">
        <v>320</v>
      </c>
      <c r="C81" s="13">
        <v>3944572</v>
      </c>
    </row>
    <row r="82" spans="1:3" ht="36" customHeight="1">
      <c r="A82" s="11" t="s">
        <v>273</v>
      </c>
      <c r="B82" s="10"/>
      <c r="C82" s="13">
        <f>SUM(C83:C84)</f>
        <v>5131684</v>
      </c>
    </row>
    <row r="83" spans="1:3" ht="36" customHeight="1">
      <c r="A83" s="120" t="s">
        <v>142</v>
      </c>
      <c r="B83" s="10" t="s">
        <v>156</v>
      </c>
      <c r="C83" s="13">
        <v>4586000</v>
      </c>
    </row>
    <row r="84" spans="1:3" ht="36" customHeight="1">
      <c r="A84" s="120" t="s">
        <v>260</v>
      </c>
      <c r="B84" s="10" t="s">
        <v>157</v>
      </c>
      <c r="C84" s="13">
        <f>247500+298184</f>
        <v>545684</v>
      </c>
    </row>
    <row r="85" spans="1:3" ht="36" customHeight="1">
      <c r="A85" s="119" t="s">
        <v>319</v>
      </c>
      <c r="B85" s="10"/>
      <c r="C85" s="13">
        <f>C86</f>
        <v>1790000</v>
      </c>
    </row>
    <row r="86" spans="1:3" ht="36" customHeight="1">
      <c r="A86" s="11" t="s">
        <v>124</v>
      </c>
      <c r="B86" s="10"/>
      <c r="C86" s="13">
        <f>SUM(C87:C88)</f>
        <v>1790000</v>
      </c>
    </row>
    <row r="87" spans="1:3" ht="36" customHeight="1">
      <c r="A87" s="120" t="s">
        <v>129</v>
      </c>
      <c r="B87" s="10" t="s">
        <v>158</v>
      </c>
      <c r="C87" s="13">
        <v>106000</v>
      </c>
    </row>
    <row r="88" spans="1:3" ht="36" customHeight="1">
      <c r="A88" s="120" t="s">
        <v>130</v>
      </c>
      <c r="B88" s="10" t="s">
        <v>158</v>
      </c>
      <c r="C88" s="13">
        <v>1684000</v>
      </c>
    </row>
    <row r="89" spans="1:3" ht="36" customHeight="1">
      <c r="A89" s="123" t="s">
        <v>318</v>
      </c>
      <c r="B89" s="12"/>
      <c r="C89" s="41">
        <f>C90</f>
        <v>313974000</v>
      </c>
    </row>
    <row r="90" spans="1:3" ht="36" customHeight="1">
      <c r="A90" s="52" t="s">
        <v>124</v>
      </c>
      <c r="B90" s="53"/>
      <c r="C90" s="75">
        <f>SUM(C91)</f>
        <v>313974000</v>
      </c>
    </row>
    <row r="91" spans="1:3" ht="36" customHeight="1">
      <c r="A91" s="120" t="s">
        <v>129</v>
      </c>
      <c r="B91" s="10" t="s">
        <v>159</v>
      </c>
      <c r="C91" s="13">
        <v>313974000</v>
      </c>
    </row>
    <row r="92" spans="1:3" s="51" customFormat="1" ht="36" customHeight="1">
      <c r="A92" s="119" t="s">
        <v>317</v>
      </c>
      <c r="B92" s="10"/>
      <c r="C92" s="13">
        <f>C93+C100</f>
        <v>9603950</v>
      </c>
    </row>
    <row r="93" spans="1:3" ht="36" customHeight="1">
      <c r="A93" s="11" t="s">
        <v>124</v>
      </c>
      <c r="B93" s="10"/>
      <c r="C93" s="13">
        <f>SUM(C94:C99)</f>
        <v>7445200</v>
      </c>
    </row>
    <row r="94" spans="1:3" ht="36" customHeight="1">
      <c r="A94" s="120" t="s">
        <v>125</v>
      </c>
      <c r="B94" s="10" t="s">
        <v>316</v>
      </c>
      <c r="C94" s="13">
        <v>908950</v>
      </c>
    </row>
    <row r="95" spans="1:3" s="21" customFormat="1" ht="36" customHeight="1">
      <c r="A95" s="120" t="s">
        <v>126</v>
      </c>
      <c r="B95" s="10" t="s">
        <v>316</v>
      </c>
      <c r="C95" s="13">
        <v>1917300</v>
      </c>
    </row>
    <row r="96" spans="1:3" ht="36" customHeight="1">
      <c r="A96" s="120" t="s">
        <v>127</v>
      </c>
      <c r="B96" s="10" t="s">
        <v>316</v>
      </c>
      <c r="C96" s="13">
        <v>1251600</v>
      </c>
    </row>
    <row r="97" spans="1:3" ht="36" customHeight="1">
      <c r="A97" s="120" t="s">
        <v>128</v>
      </c>
      <c r="B97" s="10" t="s">
        <v>316</v>
      </c>
      <c r="C97" s="13">
        <v>1370950</v>
      </c>
    </row>
    <row r="98" spans="1:3" s="51" customFormat="1" ht="36" customHeight="1">
      <c r="A98" s="120" t="s">
        <v>129</v>
      </c>
      <c r="B98" s="10" t="s">
        <v>316</v>
      </c>
      <c r="C98" s="13">
        <v>768950</v>
      </c>
    </row>
    <row r="99" spans="1:3" ht="36" customHeight="1">
      <c r="A99" s="120" t="s">
        <v>130</v>
      </c>
      <c r="B99" s="10" t="s">
        <v>316</v>
      </c>
      <c r="C99" s="13">
        <v>1227450</v>
      </c>
    </row>
    <row r="100" spans="1:3" ht="36" customHeight="1">
      <c r="A100" s="11" t="s">
        <v>273</v>
      </c>
      <c r="B100" s="10"/>
      <c r="C100" s="13">
        <f>SUM(C101:C115)</f>
        <v>2158750</v>
      </c>
    </row>
    <row r="101" spans="1:3" ht="36" customHeight="1">
      <c r="A101" s="120" t="s">
        <v>131</v>
      </c>
      <c r="B101" s="10" t="s">
        <v>316</v>
      </c>
      <c r="C101" s="13">
        <v>109500</v>
      </c>
    </row>
    <row r="102" spans="1:3" ht="36" customHeight="1">
      <c r="A102" s="120" t="s">
        <v>132</v>
      </c>
      <c r="B102" s="10" t="s">
        <v>316</v>
      </c>
      <c r="C102" s="13">
        <v>111650</v>
      </c>
    </row>
    <row r="103" spans="1:3" ht="36" customHeight="1">
      <c r="A103" s="120" t="s">
        <v>135</v>
      </c>
      <c r="B103" s="10" t="s">
        <v>316</v>
      </c>
      <c r="C103" s="13">
        <v>122500</v>
      </c>
    </row>
    <row r="104" spans="1:3" ht="36" customHeight="1">
      <c r="A104" s="120" t="s">
        <v>136</v>
      </c>
      <c r="B104" s="10" t="s">
        <v>316</v>
      </c>
      <c r="C104" s="13">
        <v>173950</v>
      </c>
    </row>
    <row r="105" spans="1:3" ht="36" customHeight="1">
      <c r="A105" s="120" t="s">
        <v>137</v>
      </c>
      <c r="B105" s="10" t="s">
        <v>316</v>
      </c>
      <c r="C105" s="13">
        <v>496650</v>
      </c>
    </row>
    <row r="106" spans="1:3" ht="36" customHeight="1">
      <c r="A106" s="120" t="s">
        <v>139</v>
      </c>
      <c r="B106" s="10" t="s">
        <v>316</v>
      </c>
      <c r="C106" s="13">
        <v>170100</v>
      </c>
    </row>
    <row r="107" spans="1:3" ht="36" customHeight="1">
      <c r="A107" s="120" t="s">
        <v>133</v>
      </c>
      <c r="B107" s="10" t="s">
        <v>316</v>
      </c>
      <c r="C107" s="13">
        <v>100800</v>
      </c>
    </row>
    <row r="108" spans="1:3" ht="36" customHeight="1">
      <c r="A108" s="120" t="s">
        <v>140</v>
      </c>
      <c r="B108" s="10" t="s">
        <v>316</v>
      </c>
      <c r="C108" s="13">
        <v>100450</v>
      </c>
    </row>
    <row r="109" spans="1:3" ht="36" customHeight="1">
      <c r="A109" s="120" t="s">
        <v>138</v>
      </c>
      <c r="B109" s="10" t="s">
        <v>316</v>
      </c>
      <c r="C109" s="13">
        <v>140000</v>
      </c>
    </row>
    <row r="110" spans="1:3" ht="36" customHeight="1">
      <c r="A110" s="122" t="s">
        <v>134</v>
      </c>
      <c r="B110" s="12" t="s">
        <v>316</v>
      </c>
      <c r="C110" s="41">
        <v>218750</v>
      </c>
    </row>
    <row r="111" spans="1:3" ht="36" customHeight="1">
      <c r="A111" s="124" t="s">
        <v>143</v>
      </c>
      <c r="B111" s="53" t="s">
        <v>316</v>
      </c>
      <c r="C111" s="75">
        <v>61950</v>
      </c>
    </row>
    <row r="112" spans="1:3" ht="36" customHeight="1">
      <c r="A112" s="120" t="s">
        <v>142</v>
      </c>
      <c r="B112" s="10" t="s">
        <v>316</v>
      </c>
      <c r="C112" s="13">
        <v>51450</v>
      </c>
    </row>
    <row r="113" spans="1:3" ht="36" customHeight="1">
      <c r="A113" s="120" t="s">
        <v>141</v>
      </c>
      <c r="B113" s="10" t="s">
        <v>316</v>
      </c>
      <c r="C113" s="13">
        <v>233800</v>
      </c>
    </row>
    <row r="114" spans="1:3" ht="36" customHeight="1">
      <c r="A114" s="120" t="s">
        <v>164</v>
      </c>
      <c r="B114" s="10" t="s">
        <v>316</v>
      </c>
      <c r="C114" s="13">
        <v>32900</v>
      </c>
    </row>
    <row r="115" spans="1:3" ht="36" customHeight="1">
      <c r="A115" s="120" t="s">
        <v>144</v>
      </c>
      <c r="B115" s="10" t="s">
        <v>316</v>
      </c>
      <c r="C115" s="13">
        <v>34300</v>
      </c>
    </row>
    <row r="116" spans="1:3" ht="36" customHeight="1">
      <c r="A116" s="119" t="s">
        <v>315</v>
      </c>
      <c r="B116" s="10"/>
      <c r="C116" s="13">
        <f>C117</f>
        <v>25551000</v>
      </c>
    </row>
    <row r="117" spans="1:3" ht="36" customHeight="1">
      <c r="A117" s="11" t="s">
        <v>124</v>
      </c>
      <c r="B117" s="10"/>
      <c r="C117" s="13">
        <f>SUM(C118:C122)</f>
        <v>25551000</v>
      </c>
    </row>
    <row r="118" spans="1:3" ht="36" customHeight="1">
      <c r="A118" s="120" t="s">
        <v>125</v>
      </c>
      <c r="B118" s="10" t="s">
        <v>314</v>
      </c>
      <c r="C118" s="13">
        <v>9294000</v>
      </c>
    </row>
    <row r="119" spans="1:3" ht="36" customHeight="1">
      <c r="A119" s="120" t="s">
        <v>126</v>
      </c>
      <c r="B119" s="10" t="s">
        <v>314</v>
      </c>
      <c r="C119" s="13">
        <v>3004500</v>
      </c>
    </row>
    <row r="120" spans="1:3" ht="36" customHeight="1">
      <c r="A120" s="120" t="s">
        <v>127</v>
      </c>
      <c r="B120" s="10" t="s">
        <v>314</v>
      </c>
      <c r="C120" s="13">
        <v>4414500</v>
      </c>
    </row>
    <row r="121" spans="1:3" s="1" customFormat="1" ht="36" customHeight="1">
      <c r="A121" s="120" t="s">
        <v>128</v>
      </c>
      <c r="B121" s="10" t="s">
        <v>314</v>
      </c>
      <c r="C121" s="13">
        <v>8116500</v>
      </c>
    </row>
    <row r="122" spans="1:3" s="1" customFormat="1" ht="36" customHeight="1">
      <c r="A122" s="120" t="s">
        <v>130</v>
      </c>
      <c r="B122" s="10" t="s">
        <v>314</v>
      </c>
      <c r="C122" s="13">
        <v>721500</v>
      </c>
    </row>
    <row r="123" spans="1:3" s="1" customFormat="1" ht="36" customHeight="1">
      <c r="A123" s="119" t="s">
        <v>313</v>
      </c>
      <c r="B123" s="10"/>
      <c r="C123" s="13">
        <f>C124</f>
        <v>993300</v>
      </c>
    </row>
    <row r="124" spans="1:3" s="1" customFormat="1" ht="36" customHeight="1">
      <c r="A124" s="11" t="s">
        <v>124</v>
      </c>
      <c r="B124" s="10"/>
      <c r="C124" s="13">
        <f>SUM(C125:C125)</f>
        <v>993300</v>
      </c>
    </row>
    <row r="125" spans="1:3" s="21" customFormat="1" ht="36" customHeight="1">
      <c r="A125" s="120" t="s">
        <v>128</v>
      </c>
      <c r="B125" s="10" t="s">
        <v>312</v>
      </c>
      <c r="C125" s="13">
        <v>993300</v>
      </c>
    </row>
    <row r="126" spans="1:3" s="21" customFormat="1" ht="48.6">
      <c r="A126" s="119" t="s">
        <v>311</v>
      </c>
      <c r="B126" s="10"/>
      <c r="C126" s="13">
        <f>C127</f>
        <v>1000000</v>
      </c>
    </row>
    <row r="127" spans="1:3" s="1" customFormat="1" ht="36" customHeight="1">
      <c r="A127" s="11" t="s">
        <v>124</v>
      </c>
      <c r="B127" s="10"/>
      <c r="C127" s="13">
        <f>SUM(C128)</f>
        <v>1000000</v>
      </c>
    </row>
    <row r="128" spans="1:3" s="1" customFormat="1" ht="36" customHeight="1">
      <c r="A128" s="120" t="s">
        <v>126</v>
      </c>
      <c r="B128" s="10" t="s">
        <v>310</v>
      </c>
      <c r="C128" s="13">
        <v>1000000</v>
      </c>
    </row>
    <row r="129" spans="1:3" s="21" customFormat="1" ht="36" customHeight="1">
      <c r="A129" s="119" t="s">
        <v>309</v>
      </c>
      <c r="B129" s="10"/>
      <c r="C129" s="13">
        <f>C130</f>
        <v>2090000</v>
      </c>
    </row>
    <row r="130" spans="1:3" s="21" customFormat="1" ht="36" customHeight="1">
      <c r="A130" s="11" t="s">
        <v>124</v>
      </c>
      <c r="B130" s="10"/>
      <c r="C130" s="13">
        <f>SUM(C131)</f>
        <v>2090000</v>
      </c>
    </row>
    <row r="131" spans="1:3" s="21" customFormat="1" ht="36" customHeight="1">
      <c r="A131" s="122" t="s">
        <v>128</v>
      </c>
      <c r="B131" s="12" t="s">
        <v>308</v>
      </c>
      <c r="C131" s="41">
        <v>2090000</v>
      </c>
    </row>
    <row r="132" spans="1:3" s="21" customFormat="1" ht="36" customHeight="1">
      <c r="A132" s="119" t="s">
        <v>307</v>
      </c>
      <c r="B132" s="10"/>
      <c r="C132" s="13">
        <f>C133+C140</f>
        <v>5781300</v>
      </c>
    </row>
    <row r="133" spans="1:3" s="21" customFormat="1" ht="36" customHeight="1">
      <c r="A133" s="11" t="s">
        <v>124</v>
      </c>
      <c r="B133" s="10"/>
      <c r="C133" s="13">
        <f>SUM(C134:C139)</f>
        <v>4387600</v>
      </c>
    </row>
    <row r="134" spans="1:3" s="21" customFormat="1" ht="36" customHeight="1">
      <c r="A134" s="120" t="s">
        <v>125</v>
      </c>
      <c r="B134" s="10" t="s">
        <v>306</v>
      </c>
      <c r="C134" s="13">
        <v>495950</v>
      </c>
    </row>
    <row r="135" spans="1:3" s="21" customFormat="1" ht="36" customHeight="1">
      <c r="A135" s="120" t="s">
        <v>126</v>
      </c>
      <c r="B135" s="10" t="s">
        <v>306</v>
      </c>
      <c r="C135" s="13">
        <v>1319150</v>
      </c>
    </row>
    <row r="136" spans="1:3" s="21" customFormat="1" ht="36" customHeight="1">
      <c r="A136" s="120" t="s">
        <v>127</v>
      </c>
      <c r="B136" s="10" t="s">
        <v>306</v>
      </c>
      <c r="C136" s="13">
        <v>584150</v>
      </c>
    </row>
    <row r="137" spans="1:3" s="21" customFormat="1" ht="36" customHeight="1">
      <c r="A137" s="120" t="s">
        <v>128</v>
      </c>
      <c r="B137" s="10" t="s">
        <v>306</v>
      </c>
      <c r="C137" s="13">
        <v>852950</v>
      </c>
    </row>
    <row r="138" spans="1:3" s="21" customFormat="1" ht="36" customHeight="1">
      <c r="A138" s="120" t="s">
        <v>129</v>
      </c>
      <c r="B138" s="10" t="s">
        <v>306</v>
      </c>
      <c r="C138" s="13">
        <v>517650</v>
      </c>
    </row>
    <row r="139" spans="1:3" ht="36" customHeight="1">
      <c r="A139" s="120" t="s">
        <v>130</v>
      </c>
      <c r="B139" s="10" t="s">
        <v>306</v>
      </c>
      <c r="C139" s="13">
        <v>617750</v>
      </c>
    </row>
    <row r="140" spans="1:3" s="21" customFormat="1" ht="36" customHeight="1">
      <c r="A140" s="11" t="s">
        <v>273</v>
      </c>
      <c r="B140" s="10"/>
      <c r="C140" s="13">
        <f>SUM(C141:C154)</f>
        <v>1393700</v>
      </c>
    </row>
    <row r="141" spans="1:3" s="21" customFormat="1" ht="36" customHeight="1">
      <c r="A141" s="120" t="s">
        <v>131</v>
      </c>
      <c r="B141" s="10" t="s">
        <v>306</v>
      </c>
      <c r="C141" s="13">
        <v>57050</v>
      </c>
    </row>
    <row r="142" spans="1:3" s="1" customFormat="1" ht="36" customHeight="1">
      <c r="A142" s="120" t="s">
        <v>134</v>
      </c>
      <c r="B142" s="10" t="s">
        <v>306</v>
      </c>
      <c r="C142" s="13">
        <v>121100</v>
      </c>
    </row>
    <row r="143" spans="1:3" s="1" customFormat="1" ht="36" customHeight="1">
      <c r="A143" s="120" t="s">
        <v>132</v>
      </c>
      <c r="B143" s="10" t="s">
        <v>306</v>
      </c>
      <c r="C143" s="13">
        <v>131600</v>
      </c>
    </row>
    <row r="144" spans="1:3" s="1" customFormat="1" ht="36" customHeight="1">
      <c r="A144" s="120" t="s">
        <v>135</v>
      </c>
      <c r="B144" s="10" t="s">
        <v>306</v>
      </c>
      <c r="C144" s="13">
        <v>132300</v>
      </c>
    </row>
    <row r="145" spans="1:5" s="1" customFormat="1" ht="36" customHeight="1">
      <c r="A145" s="120" t="s">
        <v>136</v>
      </c>
      <c r="B145" s="10" t="s">
        <v>306</v>
      </c>
      <c r="C145" s="13">
        <v>98700</v>
      </c>
    </row>
    <row r="146" spans="1:5" s="21" customFormat="1" ht="36" customHeight="1">
      <c r="A146" s="120" t="s">
        <v>137</v>
      </c>
      <c r="B146" s="10" t="s">
        <v>306</v>
      </c>
      <c r="C146" s="13">
        <v>303800</v>
      </c>
    </row>
    <row r="147" spans="1:5" s="21" customFormat="1" ht="36" customHeight="1">
      <c r="A147" s="120" t="s">
        <v>138</v>
      </c>
      <c r="B147" s="10" t="s">
        <v>306</v>
      </c>
      <c r="C147" s="13">
        <v>74550</v>
      </c>
    </row>
    <row r="148" spans="1:5" s="21" customFormat="1" ht="36" customHeight="1">
      <c r="A148" s="120" t="s">
        <v>139</v>
      </c>
      <c r="B148" s="10" t="s">
        <v>306</v>
      </c>
      <c r="C148" s="13">
        <v>108500</v>
      </c>
    </row>
    <row r="149" spans="1:5" s="21" customFormat="1" ht="36" customHeight="1">
      <c r="A149" s="120" t="s">
        <v>133</v>
      </c>
      <c r="B149" s="10" t="s">
        <v>306</v>
      </c>
      <c r="C149" s="13">
        <v>67900</v>
      </c>
    </row>
    <row r="150" spans="1:5" ht="36" customHeight="1">
      <c r="A150" s="120" t="s">
        <v>140</v>
      </c>
      <c r="B150" s="10" t="s">
        <v>306</v>
      </c>
      <c r="C150" s="13">
        <v>105000</v>
      </c>
    </row>
    <row r="151" spans="1:5" ht="36" customHeight="1">
      <c r="A151" s="120" t="s">
        <v>143</v>
      </c>
      <c r="B151" s="10" t="s">
        <v>306</v>
      </c>
      <c r="C151" s="13">
        <v>37450</v>
      </c>
    </row>
    <row r="152" spans="1:5" ht="36" customHeight="1">
      <c r="A152" s="122" t="s">
        <v>142</v>
      </c>
      <c r="B152" s="12" t="s">
        <v>306</v>
      </c>
      <c r="C152" s="41">
        <v>22400</v>
      </c>
    </row>
    <row r="153" spans="1:5" ht="36" customHeight="1">
      <c r="A153" s="120" t="s">
        <v>141</v>
      </c>
      <c r="B153" s="10" t="s">
        <v>306</v>
      </c>
      <c r="C153" s="13">
        <v>112000</v>
      </c>
    </row>
    <row r="154" spans="1:5" ht="36" customHeight="1">
      <c r="A154" s="120" t="s">
        <v>144</v>
      </c>
      <c r="B154" s="10" t="s">
        <v>306</v>
      </c>
      <c r="C154" s="13">
        <v>21350</v>
      </c>
    </row>
    <row r="155" spans="1:5" ht="36" customHeight="1">
      <c r="A155" s="119" t="s">
        <v>305</v>
      </c>
      <c r="B155" s="10"/>
      <c r="C155" s="13">
        <f>C156</f>
        <v>47921232</v>
      </c>
    </row>
    <row r="156" spans="1:5" ht="36" customHeight="1">
      <c r="A156" s="11" t="s">
        <v>124</v>
      </c>
      <c r="B156" s="10"/>
      <c r="C156" s="13">
        <f>SUM(C157)</f>
        <v>47921232</v>
      </c>
    </row>
    <row r="157" spans="1:5" ht="48.6">
      <c r="A157" s="120" t="s">
        <v>127</v>
      </c>
      <c r="B157" s="10" t="s">
        <v>304</v>
      </c>
      <c r="C157" s="13">
        <v>47921232</v>
      </c>
    </row>
    <row r="158" spans="1:5" s="1" customFormat="1" ht="36" customHeight="1">
      <c r="A158" s="27" t="s">
        <v>303</v>
      </c>
      <c r="B158" s="10"/>
      <c r="C158" s="13">
        <f>C159+C184+C198+C206+C222</f>
        <v>87967794</v>
      </c>
      <c r="D158" s="28"/>
      <c r="E158" s="32"/>
    </row>
    <row r="159" spans="1:5" s="1" customFormat="1" ht="36" customHeight="1">
      <c r="A159" s="119" t="s">
        <v>302</v>
      </c>
      <c r="B159" s="10"/>
      <c r="C159" s="13">
        <f>C160+C177</f>
        <v>35022962</v>
      </c>
    </row>
    <row r="160" spans="1:5" s="21" customFormat="1" ht="36" customHeight="1">
      <c r="A160" s="11" t="s">
        <v>124</v>
      </c>
      <c r="B160" s="10"/>
      <c r="C160" s="13">
        <f>SUM(C161:C176)</f>
        <v>21600226</v>
      </c>
    </row>
    <row r="161" spans="1:3" s="21" customFormat="1" ht="48" customHeight="1">
      <c r="A161" s="120" t="s">
        <v>127</v>
      </c>
      <c r="B161" s="10" t="s">
        <v>301</v>
      </c>
      <c r="C161" s="13">
        <v>560000</v>
      </c>
    </row>
    <row r="162" spans="1:3" s="21" customFormat="1" ht="48" customHeight="1">
      <c r="A162" s="120" t="s">
        <v>127</v>
      </c>
      <c r="B162" s="10" t="s">
        <v>160</v>
      </c>
      <c r="C162" s="13">
        <v>580000</v>
      </c>
    </row>
    <row r="163" spans="1:3" s="21" customFormat="1" ht="48" customHeight="1">
      <c r="A163" s="120" t="s">
        <v>127</v>
      </c>
      <c r="B163" s="10" t="s">
        <v>300</v>
      </c>
      <c r="C163" s="13">
        <v>3339000</v>
      </c>
    </row>
    <row r="164" spans="1:3" s="21" customFormat="1" ht="48" customHeight="1">
      <c r="A164" s="120" t="s">
        <v>128</v>
      </c>
      <c r="B164" s="10" t="s">
        <v>299</v>
      </c>
      <c r="C164" s="13">
        <v>495000</v>
      </c>
    </row>
    <row r="165" spans="1:3" s="21" customFormat="1" ht="48" customHeight="1">
      <c r="A165" s="120" t="s">
        <v>128</v>
      </c>
      <c r="B165" s="10" t="s">
        <v>298</v>
      </c>
      <c r="C165" s="13">
        <v>305000</v>
      </c>
    </row>
    <row r="166" spans="1:3" ht="48" customHeight="1">
      <c r="A166" s="120" t="s">
        <v>129</v>
      </c>
      <c r="B166" s="10" t="s">
        <v>297</v>
      </c>
      <c r="C166" s="13">
        <v>250000</v>
      </c>
    </row>
    <row r="167" spans="1:3" ht="48" customHeight="1">
      <c r="A167" s="120" t="s">
        <v>129</v>
      </c>
      <c r="B167" s="10" t="s">
        <v>296</v>
      </c>
      <c r="C167" s="13">
        <v>295000</v>
      </c>
    </row>
    <row r="168" spans="1:3" ht="48" customHeight="1">
      <c r="A168" s="120" t="s">
        <v>129</v>
      </c>
      <c r="B168" s="10" t="s">
        <v>295</v>
      </c>
      <c r="C168" s="13">
        <v>630000</v>
      </c>
    </row>
    <row r="169" spans="1:3" ht="48" customHeight="1">
      <c r="A169" s="120" t="s">
        <v>129</v>
      </c>
      <c r="B169" s="10" t="s">
        <v>161</v>
      </c>
      <c r="C169" s="13">
        <v>850000</v>
      </c>
    </row>
    <row r="170" spans="1:3" ht="48" customHeight="1">
      <c r="A170" s="122" t="s">
        <v>129</v>
      </c>
      <c r="B170" s="12" t="s">
        <v>294</v>
      </c>
      <c r="C170" s="41">
        <v>250000</v>
      </c>
    </row>
    <row r="171" spans="1:3" ht="48" customHeight="1">
      <c r="A171" s="124" t="s">
        <v>129</v>
      </c>
      <c r="B171" s="53" t="s">
        <v>293</v>
      </c>
      <c r="C171" s="75">
        <v>4665278</v>
      </c>
    </row>
    <row r="172" spans="1:3" ht="48" customHeight="1">
      <c r="A172" s="120" t="s">
        <v>129</v>
      </c>
      <c r="B172" s="10" t="s">
        <v>162</v>
      </c>
      <c r="C172" s="13">
        <v>650708</v>
      </c>
    </row>
    <row r="173" spans="1:3" ht="48" customHeight="1">
      <c r="A173" s="120" t="s">
        <v>129</v>
      </c>
      <c r="B173" s="10" t="s">
        <v>292</v>
      </c>
      <c r="C173" s="13">
        <v>250000</v>
      </c>
    </row>
    <row r="174" spans="1:3" ht="48" customHeight="1">
      <c r="A174" s="120" t="s">
        <v>129</v>
      </c>
      <c r="B174" s="10" t="s">
        <v>291</v>
      </c>
      <c r="C174" s="13">
        <v>800000</v>
      </c>
    </row>
    <row r="175" spans="1:3" ht="48" customHeight="1">
      <c r="A175" s="120" t="s">
        <v>130</v>
      </c>
      <c r="B175" s="10" t="s">
        <v>290</v>
      </c>
      <c r="C175" s="13">
        <v>7288240</v>
      </c>
    </row>
    <row r="176" spans="1:3" ht="48" customHeight="1">
      <c r="A176" s="120" t="s">
        <v>130</v>
      </c>
      <c r="B176" s="10" t="s">
        <v>163</v>
      </c>
      <c r="C176" s="13">
        <v>392000</v>
      </c>
    </row>
    <row r="177" spans="1:3" ht="36" customHeight="1">
      <c r="A177" s="11" t="s">
        <v>273</v>
      </c>
      <c r="B177" s="10"/>
      <c r="C177" s="13">
        <f>SUM(C178:C183)</f>
        <v>13422736</v>
      </c>
    </row>
    <row r="178" spans="1:3" ht="48" customHeight="1">
      <c r="A178" s="120" t="s">
        <v>131</v>
      </c>
      <c r="B178" s="10" t="s">
        <v>289</v>
      </c>
      <c r="C178" s="13">
        <v>2245320</v>
      </c>
    </row>
    <row r="179" spans="1:3" ht="48" customHeight="1">
      <c r="A179" s="120" t="s">
        <v>144</v>
      </c>
      <c r="B179" s="10" t="s">
        <v>288</v>
      </c>
      <c r="C179" s="13">
        <v>1000000</v>
      </c>
    </row>
    <row r="180" spans="1:3" ht="48" customHeight="1">
      <c r="A180" s="120" t="s">
        <v>141</v>
      </c>
      <c r="B180" s="10" t="s">
        <v>287</v>
      </c>
      <c r="C180" s="13">
        <v>735750</v>
      </c>
    </row>
    <row r="181" spans="1:3" ht="48" customHeight="1">
      <c r="A181" s="120" t="s">
        <v>132</v>
      </c>
      <c r="B181" s="10" t="s">
        <v>286</v>
      </c>
      <c r="C181" s="13">
        <v>6184944</v>
      </c>
    </row>
    <row r="182" spans="1:3" ht="48" customHeight="1">
      <c r="A182" s="120" t="s">
        <v>133</v>
      </c>
      <c r="B182" s="10" t="s">
        <v>285</v>
      </c>
      <c r="C182" s="13">
        <v>1912500</v>
      </c>
    </row>
    <row r="183" spans="1:3" ht="48" customHeight="1">
      <c r="A183" s="120" t="s">
        <v>136</v>
      </c>
      <c r="B183" s="10" t="s">
        <v>284</v>
      </c>
      <c r="C183" s="13">
        <v>1344222</v>
      </c>
    </row>
    <row r="184" spans="1:3" ht="36" customHeight="1">
      <c r="A184" s="119" t="s">
        <v>165</v>
      </c>
      <c r="B184" s="10"/>
      <c r="C184" s="13">
        <f>C185+C193</f>
        <v>16225470</v>
      </c>
    </row>
    <row r="185" spans="1:3" ht="36" customHeight="1">
      <c r="A185" s="11" t="s">
        <v>124</v>
      </c>
      <c r="B185" s="10"/>
      <c r="C185" s="13">
        <f>SUM(C186:C192)</f>
        <v>10693303</v>
      </c>
    </row>
    <row r="186" spans="1:3" ht="36" customHeight="1">
      <c r="A186" s="120" t="s">
        <v>126</v>
      </c>
      <c r="B186" s="10" t="s">
        <v>283</v>
      </c>
      <c r="C186" s="13">
        <v>1500000</v>
      </c>
    </row>
    <row r="187" spans="1:3" ht="36" customHeight="1">
      <c r="A187" s="122" t="s">
        <v>127</v>
      </c>
      <c r="B187" s="12" t="s">
        <v>282</v>
      </c>
      <c r="C187" s="41">
        <v>549648</v>
      </c>
    </row>
    <row r="188" spans="1:3" ht="36" customHeight="1">
      <c r="A188" s="124" t="s">
        <v>128</v>
      </c>
      <c r="B188" s="53" t="s">
        <v>281</v>
      </c>
      <c r="C188" s="75">
        <v>2720025</v>
      </c>
    </row>
    <row r="189" spans="1:3" ht="36" customHeight="1">
      <c r="A189" s="120" t="s">
        <v>129</v>
      </c>
      <c r="B189" s="10" t="s">
        <v>280</v>
      </c>
      <c r="C189" s="13">
        <v>1175400</v>
      </c>
    </row>
    <row r="190" spans="1:3" ht="36" customHeight="1">
      <c r="A190" s="120" t="s">
        <v>129</v>
      </c>
      <c r="B190" s="10" t="s">
        <v>279</v>
      </c>
      <c r="C190" s="13">
        <v>315643</v>
      </c>
    </row>
    <row r="191" spans="1:3" ht="36" customHeight="1">
      <c r="A191" s="120" t="s">
        <v>129</v>
      </c>
      <c r="B191" s="10" t="s">
        <v>278</v>
      </c>
      <c r="C191" s="13">
        <v>1750000</v>
      </c>
    </row>
    <row r="192" spans="1:3" ht="36" customHeight="1">
      <c r="A192" s="120" t="s">
        <v>130</v>
      </c>
      <c r="B192" s="10" t="s">
        <v>277</v>
      </c>
      <c r="C192" s="13">
        <v>2682587</v>
      </c>
    </row>
    <row r="193" spans="1:3" ht="36" customHeight="1">
      <c r="A193" s="11" t="s">
        <v>273</v>
      </c>
      <c r="B193" s="10"/>
      <c r="C193" s="13">
        <f>SUM(C194:C197)</f>
        <v>5532167</v>
      </c>
    </row>
    <row r="194" spans="1:3" ht="36" customHeight="1">
      <c r="A194" s="120" t="s">
        <v>143</v>
      </c>
      <c r="B194" s="10" t="s">
        <v>166</v>
      </c>
      <c r="C194" s="13">
        <v>756000</v>
      </c>
    </row>
    <row r="195" spans="1:3" ht="36" customHeight="1">
      <c r="A195" s="120" t="s">
        <v>136</v>
      </c>
      <c r="B195" s="10" t="s">
        <v>276</v>
      </c>
      <c r="C195" s="13">
        <v>1732500</v>
      </c>
    </row>
    <row r="196" spans="1:3" ht="36" customHeight="1">
      <c r="A196" s="120" t="s">
        <v>137</v>
      </c>
      <c r="B196" s="10" t="s">
        <v>275</v>
      </c>
      <c r="C196" s="13">
        <v>432000</v>
      </c>
    </row>
    <row r="197" spans="1:3" ht="36" customHeight="1">
      <c r="A197" s="120" t="s">
        <v>137</v>
      </c>
      <c r="B197" s="10" t="s">
        <v>274</v>
      </c>
      <c r="C197" s="13">
        <v>2611667</v>
      </c>
    </row>
    <row r="198" spans="1:3" ht="36" customHeight="1">
      <c r="A198" s="119" t="s">
        <v>167</v>
      </c>
      <c r="B198" s="10"/>
      <c r="C198" s="13">
        <f>C199+C201</f>
        <v>7886185</v>
      </c>
    </row>
    <row r="199" spans="1:3" ht="36" customHeight="1">
      <c r="A199" s="11" t="s">
        <v>124</v>
      </c>
      <c r="B199" s="10"/>
      <c r="C199" s="13">
        <f>SUM(C200:C200)</f>
        <v>3364200</v>
      </c>
    </row>
    <row r="200" spans="1:3" ht="36" customHeight="1">
      <c r="A200" s="120" t="s">
        <v>126</v>
      </c>
      <c r="B200" s="10" t="s">
        <v>168</v>
      </c>
      <c r="C200" s="13">
        <v>3364200</v>
      </c>
    </row>
    <row r="201" spans="1:3" ht="36" customHeight="1">
      <c r="A201" s="11" t="s">
        <v>273</v>
      </c>
      <c r="B201" s="10"/>
      <c r="C201" s="13">
        <f>SUM(C202:C205)</f>
        <v>4521985</v>
      </c>
    </row>
    <row r="202" spans="1:3" ht="36" customHeight="1">
      <c r="A202" s="120" t="s">
        <v>141</v>
      </c>
      <c r="B202" s="10" t="s">
        <v>169</v>
      </c>
      <c r="C202" s="13">
        <v>1265625</v>
      </c>
    </row>
    <row r="203" spans="1:3" ht="36" customHeight="1">
      <c r="A203" s="120" t="s">
        <v>139</v>
      </c>
      <c r="B203" s="10" t="s">
        <v>170</v>
      </c>
      <c r="C203" s="13">
        <v>173860</v>
      </c>
    </row>
    <row r="204" spans="1:3" ht="36" customHeight="1">
      <c r="A204" s="120" t="s">
        <v>140</v>
      </c>
      <c r="B204" s="10" t="s">
        <v>272</v>
      </c>
      <c r="C204" s="13">
        <v>2254500</v>
      </c>
    </row>
    <row r="205" spans="1:3" ht="36" customHeight="1">
      <c r="A205" s="120" t="s">
        <v>164</v>
      </c>
      <c r="B205" s="10" t="s">
        <v>271</v>
      </c>
      <c r="C205" s="13">
        <v>828000</v>
      </c>
    </row>
    <row r="206" spans="1:3" ht="48.6">
      <c r="A206" s="119" t="s">
        <v>171</v>
      </c>
      <c r="B206" s="10"/>
      <c r="C206" s="13">
        <f>C207+C211</f>
        <v>16245394</v>
      </c>
    </row>
    <row r="207" spans="1:3" ht="36" customHeight="1">
      <c r="A207" s="11" t="s">
        <v>124</v>
      </c>
      <c r="B207" s="10"/>
      <c r="C207" s="13">
        <f>SUM(C208:C210)</f>
        <v>4403066</v>
      </c>
    </row>
    <row r="208" spans="1:3" ht="36" customHeight="1">
      <c r="A208" s="122" t="s">
        <v>127</v>
      </c>
      <c r="B208" s="12" t="s">
        <v>172</v>
      </c>
      <c r="C208" s="41">
        <v>884066</v>
      </c>
    </row>
    <row r="209" spans="1:3" ht="36" customHeight="1">
      <c r="A209" s="120" t="s">
        <v>128</v>
      </c>
      <c r="B209" s="10" t="s">
        <v>270</v>
      </c>
      <c r="C209" s="13">
        <v>178500</v>
      </c>
    </row>
    <row r="210" spans="1:3" ht="36" customHeight="1">
      <c r="A210" s="120" t="s">
        <v>129</v>
      </c>
      <c r="B210" s="10" t="s">
        <v>173</v>
      </c>
      <c r="C210" s="13">
        <v>3340500</v>
      </c>
    </row>
    <row r="211" spans="1:3" ht="36" customHeight="1">
      <c r="A211" s="11" t="s">
        <v>273</v>
      </c>
      <c r="B211" s="10"/>
      <c r="C211" s="13">
        <f>SUM(C212:C221)</f>
        <v>11842328</v>
      </c>
    </row>
    <row r="212" spans="1:3" ht="48" customHeight="1">
      <c r="A212" s="120" t="s">
        <v>135</v>
      </c>
      <c r="B212" s="10" t="s">
        <v>269</v>
      </c>
      <c r="C212" s="13">
        <v>616250</v>
      </c>
    </row>
    <row r="213" spans="1:3" ht="48" customHeight="1">
      <c r="A213" s="120" t="s">
        <v>134</v>
      </c>
      <c r="B213" s="10" t="s">
        <v>268</v>
      </c>
      <c r="C213" s="13">
        <v>2025000</v>
      </c>
    </row>
    <row r="214" spans="1:3" ht="48" customHeight="1">
      <c r="A214" s="120" t="s">
        <v>138</v>
      </c>
      <c r="B214" s="10" t="s">
        <v>267</v>
      </c>
      <c r="C214" s="13">
        <v>387000</v>
      </c>
    </row>
    <row r="215" spans="1:3" ht="48" customHeight="1">
      <c r="A215" s="120" t="s">
        <v>133</v>
      </c>
      <c r="B215" s="10" t="s">
        <v>266</v>
      </c>
      <c r="C215" s="13">
        <v>1912500</v>
      </c>
    </row>
    <row r="216" spans="1:3" ht="48" customHeight="1">
      <c r="A216" s="120" t="s">
        <v>140</v>
      </c>
      <c r="B216" s="10" t="s">
        <v>265</v>
      </c>
      <c r="C216" s="13">
        <v>675000</v>
      </c>
    </row>
    <row r="217" spans="1:3" ht="48" customHeight="1">
      <c r="A217" s="120" t="s">
        <v>140</v>
      </c>
      <c r="B217" s="10" t="s">
        <v>264</v>
      </c>
      <c r="C217" s="13">
        <v>675000</v>
      </c>
    </row>
    <row r="218" spans="1:3" ht="48" customHeight="1">
      <c r="A218" s="120" t="s">
        <v>141</v>
      </c>
      <c r="B218" s="10" t="s">
        <v>263</v>
      </c>
      <c r="C218" s="13">
        <v>1136250</v>
      </c>
    </row>
    <row r="219" spans="1:3" ht="48" customHeight="1">
      <c r="A219" s="120" t="s">
        <v>144</v>
      </c>
      <c r="B219" s="10" t="s">
        <v>262</v>
      </c>
      <c r="C219" s="13">
        <v>1499328</v>
      </c>
    </row>
    <row r="220" spans="1:3" ht="48" customHeight="1">
      <c r="A220" s="120" t="s">
        <v>144</v>
      </c>
      <c r="B220" s="10" t="s">
        <v>261</v>
      </c>
      <c r="C220" s="13">
        <v>1530000</v>
      </c>
    </row>
    <row r="221" spans="1:3" ht="48" customHeight="1">
      <c r="A221" s="120" t="s">
        <v>260</v>
      </c>
      <c r="B221" s="10" t="s">
        <v>259</v>
      </c>
      <c r="C221" s="13">
        <v>1386000</v>
      </c>
    </row>
    <row r="222" spans="1:3" ht="36" customHeight="1">
      <c r="A222" s="119" t="s">
        <v>174</v>
      </c>
      <c r="B222" s="10"/>
      <c r="C222" s="13">
        <f>C223+C230</f>
        <v>12587783</v>
      </c>
    </row>
    <row r="223" spans="1:3" ht="36" customHeight="1">
      <c r="A223" s="11" t="s">
        <v>124</v>
      </c>
      <c r="B223" s="10"/>
      <c r="C223" s="13">
        <f>SUM(C224:C229)</f>
        <v>10689991</v>
      </c>
    </row>
    <row r="224" spans="1:3" ht="36" customHeight="1">
      <c r="A224" s="120" t="s">
        <v>125</v>
      </c>
      <c r="B224" s="10" t="s">
        <v>258</v>
      </c>
      <c r="C224" s="13">
        <v>550000</v>
      </c>
    </row>
    <row r="225" spans="1:3" ht="36" customHeight="1">
      <c r="A225" s="120" t="s">
        <v>126</v>
      </c>
      <c r="B225" s="10" t="s">
        <v>257</v>
      </c>
      <c r="C225" s="13">
        <v>1620000</v>
      </c>
    </row>
    <row r="226" spans="1:3" ht="36" customHeight="1">
      <c r="A226" s="122" t="s">
        <v>127</v>
      </c>
      <c r="B226" s="12" t="s">
        <v>256</v>
      </c>
      <c r="C226" s="41">
        <v>540000</v>
      </c>
    </row>
    <row r="227" spans="1:3" ht="36" customHeight="1">
      <c r="A227" s="120" t="s">
        <v>128</v>
      </c>
      <c r="B227" s="10" t="s">
        <v>255</v>
      </c>
      <c r="C227" s="13">
        <v>4319991</v>
      </c>
    </row>
    <row r="228" spans="1:3" ht="36" customHeight="1">
      <c r="A228" s="120" t="s">
        <v>129</v>
      </c>
      <c r="B228" s="10" t="s">
        <v>254</v>
      </c>
      <c r="C228" s="13">
        <v>2580000</v>
      </c>
    </row>
    <row r="229" spans="1:3" ht="36" customHeight="1">
      <c r="A229" s="120" t="s">
        <v>130</v>
      </c>
      <c r="B229" s="10" t="s">
        <v>253</v>
      </c>
      <c r="C229" s="13">
        <v>1080000</v>
      </c>
    </row>
    <row r="230" spans="1:3" ht="36" customHeight="1">
      <c r="A230" s="11" t="s">
        <v>273</v>
      </c>
      <c r="B230" s="10"/>
      <c r="C230" s="13">
        <f>SUM(C231:C239)</f>
        <v>1897792</v>
      </c>
    </row>
    <row r="231" spans="1:3" ht="36" customHeight="1">
      <c r="A231" s="120" t="s">
        <v>134</v>
      </c>
      <c r="B231" s="10" t="s">
        <v>252</v>
      </c>
      <c r="C231" s="13">
        <v>60000</v>
      </c>
    </row>
    <row r="232" spans="1:3" ht="36" customHeight="1">
      <c r="A232" s="120" t="s">
        <v>132</v>
      </c>
      <c r="B232" s="10" t="s">
        <v>251</v>
      </c>
      <c r="C232" s="13">
        <v>330000</v>
      </c>
    </row>
    <row r="233" spans="1:3" ht="36" customHeight="1">
      <c r="A233" s="120" t="s">
        <v>136</v>
      </c>
      <c r="B233" s="10" t="s">
        <v>250</v>
      </c>
      <c r="C233" s="13">
        <v>120000</v>
      </c>
    </row>
    <row r="234" spans="1:3" ht="36" customHeight="1">
      <c r="A234" s="120" t="s">
        <v>139</v>
      </c>
      <c r="B234" s="10" t="s">
        <v>249</v>
      </c>
      <c r="C234" s="13">
        <v>240000</v>
      </c>
    </row>
    <row r="235" spans="1:3" ht="36" customHeight="1">
      <c r="A235" s="120" t="s">
        <v>133</v>
      </c>
      <c r="B235" s="10" t="s">
        <v>248</v>
      </c>
      <c r="C235" s="13">
        <v>892792</v>
      </c>
    </row>
    <row r="236" spans="1:3" ht="36" customHeight="1">
      <c r="A236" s="120" t="s">
        <v>141</v>
      </c>
      <c r="B236" s="10" t="s">
        <v>247</v>
      </c>
      <c r="C236" s="13">
        <v>60000</v>
      </c>
    </row>
    <row r="237" spans="1:3" ht="36" customHeight="1">
      <c r="A237" s="120" t="s">
        <v>143</v>
      </c>
      <c r="B237" s="10" t="s">
        <v>246</v>
      </c>
      <c r="C237" s="13">
        <v>120000</v>
      </c>
    </row>
    <row r="238" spans="1:3" ht="36" customHeight="1">
      <c r="A238" s="120" t="s">
        <v>142</v>
      </c>
      <c r="B238" s="10" t="s">
        <v>245</v>
      </c>
      <c r="C238" s="13">
        <v>55000</v>
      </c>
    </row>
    <row r="239" spans="1:3" ht="36" customHeight="1">
      <c r="A239" s="122" t="s">
        <v>144</v>
      </c>
      <c r="B239" s="12" t="s">
        <v>244</v>
      </c>
      <c r="C239" s="41">
        <v>20000</v>
      </c>
    </row>
    <row r="240" spans="1:3"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row r="295" ht="36" customHeight="1"/>
    <row r="296" ht="36" customHeight="1"/>
    <row r="297" ht="36" customHeight="1"/>
    <row r="298" ht="36" customHeight="1"/>
    <row r="299" ht="36" customHeight="1"/>
    <row r="300" ht="36" customHeight="1"/>
    <row r="301" ht="36" customHeight="1"/>
    <row r="302" ht="36" customHeight="1"/>
    <row r="303" ht="36" customHeight="1"/>
    <row r="304" ht="36" customHeight="1"/>
    <row r="305" ht="36" customHeight="1"/>
    <row r="306" ht="36" customHeight="1"/>
    <row r="307" ht="36" customHeight="1"/>
    <row r="308" ht="36" customHeight="1"/>
    <row r="309" ht="36" customHeight="1"/>
  </sheetData>
  <mergeCells count="2">
    <mergeCell ref="A2:C2"/>
    <mergeCell ref="A3:C3"/>
  </mergeCells>
  <phoneticPr fontId="22" type="noConversion"/>
  <printOptions horizontalCentered="1"/>
  <pageMargins left="0.70866141732283472" right="0.70866141732283472" top="0.59055118110236227" bottom="0.70866141732283472" header="0.31496062992125984" footer="0.35433070866141736"/>
  <pageSetup paperSize="9" scale="88" fitToHeight="100" pageOrder="overThenDown" orientation="portrait" r:id="rId1"/>
  <headerFooter>
    <oddHeader>&amp;R&amp;"標楷體,標準"&amp;16附表</oddHeader>
    <oddFooter>&amp;C&amp;"標楷體,標準"&amp;18&amp;P</oddFooter>
  </headerFooter>
  <rowBreaks count="8" manualBreakCount="8">
    <brk id="67" max="3" man="1"/>
    <brk id="107" max="3" man="1"/>
    <brk id="125" max="3" man="1"/>
    <brk id="145" max="3" man="1"/>
    <brk id="163" max="3" man="1"/>
    <brk id="178" max="3" man="1"/>
    <brk id="197" max="3" man="1"/>
    <brk id="21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具名範圍</vt:lpstr>
      </vt:variant>
      <vt:variant>
        <vt:i4>24</vt:i4>
      </vt:variant>
    </vt:vector>
  </HeadingPairs>
  <TitlesOfParts>
    <vt:vector size="36" baseType="lpstr">
      <vt:lpstr>主管總表</vt:lpstr>
      <vt:lpstr>空白表</vt:lpstr>
      <vt:lpstr>內政</vt:lpstr>
      <vt:lpstr>營建</vt:lpstr>
      <vt:lpstr>警政</vt:lpstr>
      <vt:lpstr>消防</vt:lpstr>
      <vt:lpstr>役政 </vt:lpstr>
      <vt:lpstr>移民</vt:lpstr>
      <vt:lpstr>營建建設基金</vt:lpstr>
      <vt:lpstr>新住民發展基金</vt:lpstr>
      <vt:lpstr>研發及產業訓儲替代役基金</vt:lpstr>
      <vt:lpstr>國土永續發展基金</vt:lpstr>
      <vt:lpstr>內政!Print_Area</vt:lpstr>
      <vt:lpstr>主管總表!Print_Area</vt:lpstr>
      <vt:lpstr>'役政 '!Print_Area</vt:lpstr>
      <vt:lpstr>空白表!Print_Area</vt:lpstr>
      <vt:lpstr>研發及產業訓儲替代役基金!Print_Area</vt:lpstr>
      <vt:lpstr>消防!Print_Area</vt:lpstr>
      <vt:lpstr>國土永續發展基金!Print_Area</vt:lpstr>
      <vt:lpstr>移民!Print_Area</vt:lpstr>
      <vt:lpstr>新住民發展基金!Print_Area</vt:lpstr>
      <vt:lpstr>營建!Print_Area</vt:lpstr>
      <vt:lpstr>營建建設基金!Print_Area</vt:lpstr>
      <vt:lpstr>警政!Print_Area</vt:lpstr>
      <vt:lpstr>內政!Print_Titles</vt:lpstr>
      <vt:lpstr>主管總表!Print_Titles</vt:lpstr>
      <vt:lpstr>'役政 '!Print_Titles</vt:lpstr>
      <vt:lpstr>空白表!Print_Titles</vt:lpstr>
      <vt:lpstr>研發及產業訓儲替代役基金!Print_Titles</vt:lpstr>
      <vt:lpstr>消防!Print_Titles</vt:lpstr>
      <vt:lpstr>國土永續發展基金!Print_Titles</vt:lpstr>
      <vt:lpstr>移民!Print_Titles</vt:lpstr>
      <vt:lpstr>新住民發展基金!Print_Titles</vt:lpstr>
      <vt:lpstr>營建!Print_Titles</vt:lpstr>
      <vt:lpstr>營建建設基金!Print_Titles</vt:lpstr>
      <vt:lpstr>警政!Print_Titles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黃筱庭</cp:lastModifiedBy>
  <cp:lastPrinted>2023-04-12T07:02:16Z</cp:lastPrinted>
  <dcterms:created xsi:type="dcterms:W3CDTF">2014-03-03T01:57:24Z</dcterms:created>
  <dcterms:modified xsi:type="dcterms:W3CDTF">2023-04-12T07:02:35Z</dcterms:modified>
</cp:coreProperties>
</file>