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108年起-通案決議揭露計畫型補助款\11004-109年度\"/>
    </mc:Choice>
  </mc:AlternateContent>
  <xr:revisionPtr revIDLastSave="0" documentId="13_ncr:1_{05310ED2-4CB0-47DB-8AC2-FE5F46D27088}" xr6:coauthVersionLast="36" xr6:coauthVersionMax="36" xr10:uidLastSave="{00000000-0000-0000-0000-000000000000}"/>
  <bookViews>
    <workbookView xWindow="32772" yWindow="96" windowWidth="23040" windowHeight="7956" tabRatio="760" firstSheet="1" activeTab="1" xr2:uid="{00000000-000D-0000-FFFF-FFFF00000000}"/>
  </bookViews>
  <sheets>
    <sheet name="格式範例" sheetId="6" state="hidden" r:id="rId1"/>
    <sheet name="主管總表" sheetId="17" r:id="rId2"/>
    <sheet name="空白表" sheetId="5" state="hidden" r:id="rId3"/>
    <sheet name="內政" sheetId="14" r:id="rId4"/>
    <sheet name="營建" sheetId="18" r:id="rId5"/>
    <sheet name="消防" sheetId="19" r:id="rId6"/>
    <sheet name="役政" sheetId="15" r:id="rId7"/>
    <sheet name="移民" sheetId="16" r:id="rId8"/>
    <sheet name="建研" sheetId="20" r:id="rId9"/>
    <sheet name="營建建設基金" sheetId="21" r:id="rId10"/>
    <sheet name="國土永續發展基金" sheetId="22" r:id="rId11"/>
    <sheet name="新住民發展基金" sheetId="23" r:id="rId12"/>
    <sheet name="研發及產業訓儲替代役基金" sheetId="24" r:id="rId13"/>
    <sheet name="公務檢核" sheetId="13" state="hidden" r:id="rId14"/>
  </sheets>
  <definedNames>
    <definedName name="_xlnm._FilterDatabase" localSheetId="12" hidden="1">研發及產業訓儲替代役基金!$A$6:$D$6</definedName>
    <definedName name="_xlnm._FilterDatabase" localSheetId="5" hidden="1">消防!$A$5:$F$123</definedName>
    <definedName name="_xlnm._FilterDatabase" localSheetId="11" hidden="1">新住民發展基金!$A$5:$D$229</definedName>
    <definedName name="_xlnm._FilterDatabase" localSheetId="9" hidden="1">營建建設基金!$C$1:$C$275</definedName>
    <definedName name="_xlnm.Print_Area" localSheetId="3">內政!$A$2:$D$111</definedName>
    <definedName name="_xlnm.Print_Area" localSheetId="1">主管總表!$A$1:$C$24</definedName>
    <definedName name="_xlnm.Print_Area" localSheetId="6">役政!$A$1:$D$127</definedName>
    <definedName name="_xlnm.Print_Area" localSheetId="2">空白表!$A$2:$D$22</definedName>
    <definedName name="_xlnm.Print_Area" localSheetId="8">建研!$A$2:$D$27</definedName>
    <definedName name="_xlnm.Print_Area" localSheetId="12">研發及產業訓儲替代役基金!$A$2:$D$33</definedName>
    <definedName name="_xlnm.Print_Area" localSheetId="0">格式範例!$A$1:$H$16</definedName>
    <definedName name="_xlnm.Print_Area" localSheetId="5">消防!$A$2:$D$123</definedName>
    <definedName name="_xlnm.Print_Area" localSheetId="10">國土永續發展基金!$A$2:$D$37</definedName>
    <definedName name="_xlnm.Print_Area" localSheetId="7">移民!$A$2:$D$32</definedName>
    <definedName name="_xlnm.Print_Area" localSheetId="11">新住民發展基金!$A$2:$D$229</definedName>
    <definedName name="_xlnm.Print_Area" localSheetId="4">營建!$B$2:$E$94</definedName>
    <definedName name="_xlnm.Print_Area" localSheetId="9">營建建設基金!$A$2:$D$275</definedName>
    <definedName name="_xlnm.Print_Titles" localSheetId="3">內政!$2:$5</definedName>
    <definedName name="_xlnm.Print_Titles" localSheetId="1">主管總表!$1:$6</definedName>
    <definedName name="_xlnm.Print_Titles" localSheetId="6">役政!$1:$4</definedName>
    <definedName name="_xlnm.Print_Titles" localSheetId="2">空白表!$2:$5</definedName>
    <definedName name="_xlnm.Print_Titles" localSheetId="8">建研!$2:$5</definedName>
    <definedName name="_xlnm.Print_Titles" localSheetId="12">研發及產業訓儲替代役基金!$2:$5</definedName>
    <definedName name="_xlnm.Print_Titles" localSheetId="0">格式範例!$1:$6</definedName>
    <definedName name="_xlnm.Print_Titles" localSheetId="5">消防!$2:$5</definedName>
    <definedName name="_xlnm.Print_Titles" localSheetId="10">國土永續發展基金!$2:$5</definedName>
    <definedName name="_xlnm.Print_Titles" localSheetId="7">移民!$2:$5</definedName>
    <definedName name="_xlnm.Print_Titles" localSheetId="11">新住民發展基金!$2:$5</definedName>
    <definedName name="_xlnm.Print_Titles" localSheetId="4">營建!$2:$5</definedName>
    <definedName name="_xlnm.Print_Titles" localSheetId="9">營建建設基金!$2:$5</definedName>
    <definedName name="各年核定">#REF!</definedName>
  </definedNames>
  <calcPr calcId="191029"/>
</workbook>
</file>

<file path=xl/calcChain.xml><?xml version="1.0" encoding="utf-8"?>
<calcChain xmlns="http://schemas.openxmlformats.org/spreadsheetml/2006/main">
  <c r="B23" i="17" l="1"/>
  <c r="B22" i="17"/>
  <c r="B21" i="17"/>
  <c r="B20" i="17"/>
  <c r="D32" i="24"/>
  <c r="D18" i="24"/>
  <c r="D8" i="24"/>
  <c r="D7" i="24" s="1"/>
  <c r="D6" i="24" s="1"/>
  <c r="D210" i="23"/>
  <c r="D198" i="23"/>
  <c r="D197" i="23"/>
  <c r="D192" i="23"/>
  <c r="D152" i="23" s="1"/>
  <c r="D166" i="23"/>
  <c r="D153" i="23"/>
  <c r="D103" i="23"/>
  <c r="D53" i="23"/>
  <c r="D52" i="23"/>
  <c r="D50" i="23"/>
  <c r="D24" i="23"/>
  <c r="D8" i="23"/>
  <c r="D7" i="23" s="1"/>
  <c r="D6" i="23" s="1"/>
  <c r="D36" i="22"/>
  <c r="D18" i="22"/>
  <c r="D9" i="22"/>
  <c r="D8" i="22"/>
  <c r="D7" i="22" s="1"/>
  <c r="D6" i="22" s="1"/>
  <c r="D268" i="21"/>
  <c r="D261" i="21"/>
  <c r="D260" i="21" s="1"/>
  <c r="D254" i="21"/>
  <c r="D250" i="21"/>
  <c r="D249" i="21"/>
  <c r="D247" i="21"/>
  <c r="D231" i="21" s="1"/>
  <c r="D238" i="21"/>
  <c r="D232" i="21"/>
  <c r="D219" i="21"/>
  <c r="D208" i="21"/>
  <c r="D207" i="21"/>
  <c r="D193" i="21"/>
  <c r="D175" i="21"/>
  <c r="D174" i="21"/>
  <c r="D171" i="21"/>
  <c r="D170" i="21"/>
  <c r="D168" i="21"/>
  <c r="D167" i="21"/>
  <c r="D165" i="21"/>
  <c r="D164" i="21"/>
  <c r="D162" i="21"/>
  <c r="D161" i="21"/>
  <c r="D159" i="21"/>
  <c r="D157" i="21"/>
  <c r="D156" i="21"/>
  <c r="D154" i="21"/>
  <c r="D153" i="21"/>
  <c r="D150" i="21"/>
  <c r="D127" i="21" s="1"/>
  <c r="D135" i="21"/>
  <c r="D128" i="21"/>
  <c r="D114" i="21"/>
  <c r="D107" i="21"/>
  <c r="D106" i="21"/>
  <c r="D104" i="21"/>
  <c r="D103" i="21" s="1"/>
  <c r="D101" i="21"/>
  <c r="D100" i="21"/>
  <c r="D98" i="21"/>
  <c r="D96" i="21"/>
  <c r="D77" i="21"/>
  <c r="D76" i="21" s="1"/>
  <c r="D70" i="21"/>
  <c r="D69" i="21"/>
  <c r="D62" i="21"/>
  <c r="D56" i="21"/>
  <c r="D55" i="21" s="1"/>
  <c r="D50" i="21"/>
  <c r="D35" i="21"/>
  <c r="D34" i="21"/>
  <c r="D31" i="21"/>
  <c r="D16" i="21"/>
  <c r="D9" i="21"/>
  <c r="D8" i="21" s="1"/>
  <c r="D7" i="21" s="1"/>
  <c r="D173" i="21" l="1"/>
  <c r="D6" i="21"/>
  <c r="B15" i="17" l="1"/>
  <c r="B14" i="17"/>
  <c r="B13" i="17"/>
  <c r="B12" i="17"/>
  <c r="B9" i="17"/>
  <c r="B8" i="17"/>
  <c r="D13" i="20"/>
  <c r="D8" i="20"/>
  <c r="D7" i="20"/>
  <c r="D6" i="20" s="1"/>
  <c r="D113" i="19" l="1"/>
  <c r="D36" i="19"/>
  <c r="D8" i="19"/>
  <c r="D7" i="19" s="1"/>
  <c r="D6" i="19" s="1"/>
  <c r="E85" i="18" l="1"/>
  <c r="E81" i="18"/>
  <c r="E80" i="18" s="1"/>
  <c r="E77" i="18"/>
  <c r="E62" i="18"/>
  <c r="E56" i="18"/>
  <c r="E55" i="18"/>
  <c r="E52" i="18"/>
  <c r="E44" i="18"/>
  <c r="E42" i="18"/>
  <c r="E41" i="18" s="1"/>
  <c r="E38" i="18"/>
  <c r="E17" i="18"/>
  <c r="E8" i="18"/>
  <c r="E7" i="18" s="1"/>
  <c r="E6" i="18" l="1"/>
  <c r="B19" i="17"/>
  <c r="B7" i="17"/>
  <c r="D119" i="15" l="1"/>
  <c r="D116" i="15" s="1"/>
  <c r="D96" i="15"/>
  <c r="D73" i="15"/>
  <c r="D37" i="15"/>
  <c r="D34" i="15"/>
  <c r="D10" i="15"/>
  <c r="D7" i="15" s="1"/>
  <c r="D110" i="14"/>
  <c r="D109" i="14" s="1"/>
  <c r="D106" i="14"/>
  <c r="D105" i="14"/>
  <c r="D82" i="14"/>
  <c r="D71" i="14"/>
  <c r="D70" i="14" s="1"/>
  <c r="D67" i="14"/>
  <c r="D52" i="14"/>
  <c r="D39" i="14"/>
  <c r="D38" i="14"/>
  <c r="D26" i="14"/>
  <c r="D25" i="14" s="1"/>
  <c r="D23" i="14"/>
  <c r="D12" i="14"/>
  <c r="D8" i="14"/>
  <c r="D7" i="14"/>
  <c r="D6" i="15" l="1"/>
  <c r="D5" i="15" s="1"/>
  <c r="D6" i="14"/>
  <c r="F3" i="13" l="1"/>
  <c r="F9" i="13"/>
  <c r="F8" i="13"/>
  <c r="F7" i="13"/>
  <c r="G7" i="13" s="1"/>
  <c r="F5" i="13"/>
  <c r="F4" i="13"/>
  <c r="G11" i="13"/>
  <c r="E4" i="13"/>
  <c r="G4" i="13" s="1"/>
  <c r="E5" i="13"/>
  <c r="G5" i="13" s="1"/>
  <c r="E6" i="13"/>
  <c r="G6" i="13" s="1"/>
  <c r="E7" i="13"/>
  <c r="E8" i="13"/>
  <c r="E2" i="13"/>
  <c r="E9" i="13"/>
  <c r="G9" i="13" s="1"/>
  <c r="E10" i="13"/>
  <c r="G10" i="13" s="1"/>
  <c r="E11" i="13"/>
  <c r="E3" i="13"/>
  <c r="C2" i="13"/>
  <c r="D2" i="13"/>
  <c r="B2" i="13"/>
  <c r="F10" i="13"/>
  <c r="G8" i="13" l="1"/>
  <c r="F2" i="13"/>
  <c r="G3" i="13"/>
</calcChain>
</file>

<file path=xl/sharedStrings.xml><?xml version="1.0" encoding="utf-8"?>
<sst xmlns="http://schemas.openxmlformats.org/spreadsheetml/2006/main" count="2249" uniqueCount="665">
  <si>
    <t>補、捐(獎)助計畫名稱</t>
  </si>
  <si>
    <t>列支科目名稱</t>
  </si>
  <si>
    <t>預算數(1)</t>
  </si>
  <si>
    <t>決算數</t>
  </si>
  <si>
    <t>預決算
比較增減數
(3)=(1)-(2)</t>
  </si>
  <si>
    <t>已撥數</t>
  </si>
  <si>
    <t>未撥數</t>
  </si>
  <si>
    <t>合計(2)</t>
  </si>
  <si>
    <t>補、捐(獎)助金額</t>
  </si>
  <si>
    <t>受補、捐(獎)助單位名稱</t>
    <phoneticPr fontId="3" type="noConversion"/>
  </si>
  <si>
    <t>單位：新臺幣元</t>
    <phoneticPr fontId="3" type="noConversion"/>
  </si>
  <si>
    <t>(一)直轄市政府</t>
    <phoneticPr fontId="3" type="noConversion"/>
  </si>
  <si>
    <t>(二)臺灣省各縣市政府</t>
    <phoneticPr fontId="3" type="noConversion"/>
  </si>
  <si>
    <t>(三)福建省各縣政府</t>
    <phoneticPr fontId="3" type="noConversion"/>
  </si>
  <si>
    <t xml:space="preserve">        107年度           </t>
    <phoneticPr fontId="3" type="noConversion"/>
  </si>
  <si>
    <t>對直轄市或縣市政府計畫型補助情形表</t>
    <phoneticPr fontId="3" type="noConversion"/>
  </si>
  <si>
    <t>機關名稱</t>
    <phoneticPr fontId="3" type="noConversion"/>
  </si>
  <si>
    <t>一、OO業務</t>
    <phoneticPr fontId="3" type="noConversion"/>
  </si>
  <si>
    <t>OOO計畫</t>
    <phoneticPr fontId="15" type="noConversion"/>
  </si>
  <si>
    <t>OO政府</t>
    <phoneticPr fontId="3" type="noConversion"/>
  </si>
  <si>
    <t>OO政府</t>
    <phoneticPr fontId="15" type="noConversion"/>
  </si>
  <si>
    <t>OO業務</t>
    <phoneticPr fontId="3" type="noConversion"/>
  </si>
  <si>
    <t>欄寬16.5</t>
    <phoneticPr fontId="15" type="noConversion"/>
  </si>
  <si>
    <t>欄寬20</t>
    <phoneticPr fontId="15" type="noConversion"/>
  </si>
  <si>
    <t>欄寬12</t>
    <phoneticPr fontId="15" type="noConversion"/>
  </si>
  <si>
    <t>欄寬13</t>
    <phoneticPr fontId="15" type="noConversion"/>
  </si>
  <si>
    <t>列高最少36</t>
    <phoneticPr fontId="15" type="noConversion"/>
  </si>
  <si>
    <t>列高25.5</t>
    <phoneticPr fontId="15" type="noConversion"/>
  </si>
  <si>
    <t>列高21</t>
    <phoneticPr fontId="15" type="noConversion"/>
  </si>
  <si>
    <t>列高16</t>
    <phoneticPr fontId="15" type="noConversion"/>
  </si>
  <si>
    <t>欄寬20</t>
    <phoneticPr fontId="3" type="noConversion"/>
  </si>
  <si>
    <t>列高最少36</t>
    <phoneticPr fontId="3" type="noConversion"/>
  </si>
  <si>
    <t>列高21</t>
    <phoneticPr fontId="3" type="noConversion"/>
  </si>
  <si>
    <t>內政部主管</t>
  </si>
  <si>
    <t>內政部</t>
  </si>
  <si>
    <t>營建署及所屬</t>
  </si>
  <si>
    <t>警政署及所屬</t>
  </si>
  <si>
    <t>中央警察大學</t>
  </si>
  <si>
    <t>消防署及所屬</t>
  </si>
  <si>
    <t>役政署</t>
  </si>
  <si>
    <t>移民署</t>
  </si>
  <si>
    <t>建築研究所</t>
  </si>
  <si>
    <t>空中勤務總隊</t>
  </si>
  <si>
    <t>直轄市</t>
    <phoneticPr fontId="18" type="noConversion"/>
  </si>
  <si>
    <t>臺灣省各縣市</t>
    <phoneticPr fontId="18" type="noConversion"/>
  </si>
  <si>
    <t>福建省各縣</t>
    <phoneticPr fontId="18" type="noConversion"/>
  </si>
  <si>
    <t>總計</t>
    <phoneticPr fontId="18" type="noConversion"/>
  </si>
  <si>
    <t>補助計畫名稱</t>
    <phoneticPr fontId="17" type="noConversion"/>
  </si>
  <si>
    <t>對直轄市及縣市政府計畫型補助情形表</t>
    <phoneticPr fontId="3" type="noConversion"/>
  </si>
  <si>
    <t>補助金額</t>
    <phoneticPr fontId="3" type="noConversion"/>
  </si>
  <si>
    <t xml:space="preserve">工作計畫/業務計畫  </t>
    <phoneticPr fontId="3" type="noConversion"/>
  </si>
  <si>
    <t>欄寬30</t>
    <phoneticPr fontId="3" type="noConversion"/>
  </si>
  <si>
    <t>列高36</t>
    <phoneticPr fontId="3" type="noConversion"/>
  </si>
  <si>
    <t>OO機關</t>
    <phoneticPr fontId="3" type="noConversion"/>
  </si>
  <si>
    <t xml:space="preserve"> 109年度</t>
    <phoneticPr fontId="3" type="noConversion"/>
  </si>
  <si>
    <t>OOO政府</t>
    <phoneticPr fontId="3" type="noConversion"/>
  </si>
  <si>
    <t>OOO計畫</t>
    <phoneticPr fontId="3" type="noConversion"/>
  </si>
  <si>
    <t>二、OO業務</t>
    <phoneticPr fontId="3" type="noConversion"/>
  </si>
  <si>
    <t>受補助地方政府名稱</t>
    <phoneticPr fontId="3" type="noConversion"/>
  </si>
  <si>
    <t>欄寬25</t>
    <phoneticPr fontId="3" type="noConversion"/>
  </si>
  <si>
    <t>內政部</t>
    <phoneticPr fontId="3" type="noConversion"/>
  </si>
  <si>
    <t>補助計畫名稱</t>
    <phoneticPr fontId="3" type="noConversion"/>
  </si>
  <si>
    <t>一、民政業務</t>
    <phoneticPr fontId="3" type="noConversion"/>
  </si>
  <si>
    <t>民政業務</t>
    <phoneticPr fontId="3" type="noConversion"/>
  </si>
  <si>
    <t>桃園市政府</t>
    <phoneticPr fontId="3" type="noConversion"/>
  </si>
  <si>
    <t>原住民及花東離島地區殯葬設施改善計畫</t>
    <phoneticPr fontId="3" type="noConversion"/>
  </si>
  <si>
    <t>高雄市政府</t>
    <phoneticPr fontId="3" type="noConversion"/>
  </si>
  <si>
    <t>公共造產補助金計畫</t>
  </si>
  <si>
    <t>宜蘭縣政府</t>
    <phoneticPr fontId="3" type="noConversion"/>
  </si>
  <si>
    <t>新竹縣政府</t>
    <phoneticPr fontId="3" type="noConversion"/>
  </si>
  <si>
    <t>苗栗縣政府</t>
    <phoneticPr fontId="3" type="noConversion"/>
  </si>
  <si>
    <t>南投縣政府</t>
    <phoneticPr fontId="3" type="noConversion"/>
  </si>
  <si>
    <t>嘉義縣政府</t>
    <phoneticPr fontId="3" type="noConversion"/>
  </si>
  <si>
    <t>屏東縣政府</t>
    <phoneticPr fontId="3" type="noConversion"/>
  </si>
  <si>
    <t>臺東縣政府</t>
    <phoneticPr fontId="3" type="noConversion"/>
  </si>
  <si>
    <t>花蓮縣政府</t>
    <phoneticPr fontId="3" type="noConversion"/>
  </si>
  <si>
    <t>連江縣政府</t>
    <phoneticPr fontId="3" type="noConversion"/>
  </si>
  <si>
    <t>二、測量及方域</t>
    <phoneticPr fontId="3" type="noConversion"/>
  </si>
  <si>
    <t>測量及方域</t>
    <phoneticPr fontId="3" type="noConversion"/>
  </si>
  <si>
    <t>(一)臺灣省各縣市政府</t>
    <phoneticPr fontId="3" type="noConversion"/>
  </si>
  <si>
    <t>國土測繪圖資更新及維運計畫</t>
    <phoneticPr fontId="3" type="noConversion"/>
  </si>
  <si>
    <t>彰化縣政府</t>
    <phoneticPr fontId="3" type="noConversion"/>
  </si>
  <si>
    <t>澎湖縣政府</t>
    <phoneticPr fontId="3" type="noConversion"/>
  </si>
  <si>
    <t>新竹市政府</t>
    <phoneticPr fontId="3" type="noConversion"/>
  </si>
  <si>
    <t>嘉義市政府</t>
    <phoneticPr fontId="3" type="noConversion"/>
  </si>
  <si>
    <t>二、地籍及不動產服務業管理</t>
    <phoneticPr fontId="3" type="noConversion"/>
  </si>
  <si>
    <t>地籍及不動產服務業管理</t>
    <phoneticPr fontId="5" type="noConversion"/>
  </si>
  <si>
    <t>新北市政府</t>
    <phoneticPr fontId="3" type="noConversion"/>
  </si>
  <si>
    <t>地籍清理第2期實施計畫</t>
    <phoneticPr fontId="5" type="noConversion"/>
  </si>
  <si>
    <t>開放地政跨域服務整合計畫</t>
    <phoneticPr fontId="5" type="noConversion"/>
  </si>
  <si>
    <t>臺北市政府</t>
    <phoneticPr fontId="3" type="noConversion"/>
  </si>
  <si>
    <t>地籍清理第2期實施計畫</t>
  </si>
  <si>
    <t>臺中市政府</t>
    <phoneticPr fontId="3" type="noConversion"/>
  </si>
  <si>
    <t>地籍清理第2期實施計畫</t>
    <phoneticPr fontId="3" type="noConversion"/>
  </si>
  <si>
    <t>臺南市政府</t>
    <phoneticPr fontId="3" type="noConversion"/>
  </si>
  <si>
    <t>基隆市政府</t>
    <phoneticPr fontId="3" type="noConversion"/>
  </si>
  <si>
    <t>開放地政跨域服務整合計畫</t>
    <phoneticPr fontId="3" type="noConversion"/>
  </si>
  <si>
    <t>雲林縣政府</t>
    <phoneticPr fontId="3" type="noConversion"/>
  </si>
  <si>
    <t>金門縣政府</t>
    <phoneticPr fontId="3" type="noConversion"/>
  </si>
  <si>
    <t>三、土地測量</t>
    <phoneticPr fontId="3" type="noConversion"/>
  </si>
  <si>
    <t>土地測量</t>
  </si>
  <si>
    <t>圖解數化地籍圖整合建置及都市計畫地形圖套疊工作</t>
  </si>
  <si>
    <t>地籍圖重測後續計畫第2期計畫</t>
    <phoneticPr fontId="3" type="noConversion"/>
  </si>
  <si>
    <t/>
  </si>
  <si>
    <t>五、內政資訊業務</t>
    <phoneticPr fontId="3" type="noConversion"/>
  </si>
  <si>
    <t>內政資訊業務</t>
    <phoneticPr fontId="3" type="noConversion"/>
  </si>
  <si>
    <t>宜蘭縣社會經濟資料庫及地理資訊應用系統建置第5期計畫</t>
    <phoneticPr fontId="3" type="noConversion"/>
  </si>
  <si>
    <t>南投縣政府社會經濟資料庫及地理資訊應用系統建置第2期計畫</t>
    <phoneticPr fontId="3" type="noConversion"/>
  </si>
  <si>
    <t>四、社會行政業務</t>
    <phoneticPr fontId="3" type="noConversion"/>
  </si>
  <si>
    <t>社會行政業務</t>
    <phoneticPr fontId="3" type="noConversion"/>
  </si>
  <si>
    <t>辦理蘭嶼鄉綠島鄉民生物資平價中心計畫</t>
    <phoneticPr fontId="3" type="noConversion"/>
  </si>
  <si>
    <t>役政署</t>
    <phoneticPr fontId="3" type="noConversion"/>
  </si>
  <si>
    <t>一、役政業務</t>
    <phoneticPr fontId="3" type="noConversion"/>
  </si>
  <si>
    <t>役政業務</t>
    <phoneticPr fontId="3" type="noConversion"/>
  </si>
  <si>
    <t>臺北市政府</t>
  </si>
  <si>
    <t>臺中市政府</t>
  </si>
  <si>
    <t>臺南市政府</t>
  </si>
  <si>
    <t>軍人身心障礙三節慰問金及安養津貼</t>
    <phoneticPr fontId="3" type="noConversion"/>
  </si>
  <si>
    <t>臺東縣政府</t>
  </si>
  <si>
    <t>金門縣政府</t>
  </si>
  <si>
    <t>連江縣政府</t>
  </si>
  <si>
    <t>移民署</t>
    <phoneticPr fontId="3" type="noConversion"/>
  </si>
  <si>
    <t>一、入出國及移民管理業務</t>
    <phoneticPr fontId="3" type="noConversion"/>
  </si>
  <si>
    <t>入出國及移民管理業務</t>
    <phoneticPr fontId="3" type="noConversion"/>
  </si>
  <si>
    <t>新住民生活適應輔導事宜</t>
  </si>
  <si>
    <t>新北市政府</t>
  </si>
  <si>
    <t>桃園市政府</t>
  </si>
  <si>
    <t>高雄市政府</t>
  </si>
  <si>
    <t>南投縣政府</t>
  </si>
  <si>
    <t>嘉義市政府</t>
  </si>
  <si>
    <t>嘉義縣政府</t>
  </si>
  <si>
    <t>基隆市政府</t>
  </si>
  <si>
    <t>宜蘭縣政府</t>
  </si>
  <si>
    <t>屏東縣政府</t>
  </si>
  <si>
    <t>彰化縣政府</t>
  </si>
  <si>
    <t>新竹市政府</t>
  </si>
  <si>
    <t>新竹縣政府</t>
  </si>
  <si>
    <t>澎湖縣政府</t>
  </si>
  <si>
    <t>花蓮縣政府</t>
  </si>
  <si>
    <t>苗栗縣政府</t>
  </si>
  <si>
    <t>雲林縣政府</t>
  </si>
  <si>
    <t>在營軍人家屬生活扶助</t>
    <phoneticPr fontId="3" type="noConversion"/>
  </si>
  <si>
    <t>役男徵兵檢查及複檢經費</t>
    <phoneticPr fontId="3" type="noConversion"/>
  </si>
  <si>
    <t>軍人公墓管理維護、整修建</t>
    <phoneticPr fontId="3" type="noConversion"/>
  </si>
  <si>
    <t>替代役役男入營輸送作業</t>
    <phoneticPr fontId="3" type="noConversion"/>
  </si>
  <si>
    <t>替代役役男家屬生活扶助</t>
    <phoneticPr fontId="3" type="noConversion"/>
  </si>
  <si>
    <t>內政部主管</t>
    <phoneticPr fontId="3" type="noConversion"/>
  </si>
  <si>
    <t>對直轄市及縣市政府計畫型補助情形總表</t>
    <phoneticPr fontId="3" type="noConversion"/>
  </si>
  <si>
    <t>機 關 名 稱</t>
    <phoneticPr fontId="3" type="noConversion"/>
  </si>
  <si>
    <t>頁數</t>
    <phoneticPr fontId="3" type="noConversion"/>
  </si>
  <si>
    <t>基 金 名 稱</t>
    <phoneticPr fontId="3" type="noConversion"/>
  </si>
  <si>
    <t>營建建設基金</t>
    <phoneticPr fontId="3" type="noConversion"/>
  </si>
  <si>
    <t>國土永續發展基金</t>
    <phoneticPr fontId="3" type="noConversion"/>
  </si>
  <si>
    <t>新住民發展基金</t>
    <phoneticPr fontId="3" type="noConversion"/>
  </si>
  <si>
    <t>研發及產業訓儲替代役基金</t>
    <phoneticPr fontId="3" type="noConversion"/>
  </si>
  <si>
    <t>警察消防海巡移民空勤人員及協勤民力安全基金</t>
    <phoneticPr fontId="3" type="noConversion"/>
  </si>
  <si>
    <t xml:space="preserve">109年度           </t>
    <phoneticPr fontId="3" type="noConversion"/>
  </si>
  <si>
    <t>單位預算總計</t>
    <phoneticPr fontId="3" type="noConversion"/>
  </si>
  <si>
    <t>附屬單位預算總計</t>
    <phoneticPr fontId="3" type="noConversion"/>
  </si>
  <si>
    <t>營建署及所屬</t>
    <phoneticPr fontId="3" type="noConversion"/>
  </si>
  <si>
    <t>109年度</t>
    <phoneticPr fontId="3" type="noConversion"/>
  </si>
  <si>
    <t>一、營建業務</t>
    <phoneticPr fontId="3" type="noConversion"/>
  </si>
  <si>
    <t>營建業務</t>
    <phoneticPr fontId="3" type="noConversion"/>
  </si>
  <si>
    <t>補助地方政府辦理土資場規劃設置</t>
    <phoneticPr fontId="3" type="noConversion"/>
  </si>
  <si>
    <t>公共管線資料庫暨管理資訊系統建設計畫</t>
    <phoneticPr fontId="3" type="noConversion"/>
  </si>
  <si>
    <t>補助縣市政府辦理海岸基本資料調查與建置工作</t>
    <phoneticPr fontId="3" type="noConversion"/>
  </si>
  <si>
    <t>永續智慧城市─智慧綠建築與社區推動方案與社區推動方案</t>
    <phoneticPr fontId="3" type="noConversion"/>
  </si>
  <si>
    <t>二、道路建設及養護</t>
    <phoneticPr fontId="3" type="noConversion"/>
  </si>
  <si>
    <t>道路建設及養護</t>
    <phoneticPr fontId="3" type="noConversion"/>
  </si>
  <si>
    <t>生活圈道路交通系統建設計畫(市區道路)</t>
    <phoneticPr fontId="3" type="noConversion"/>
  </si>
  <si>
    <t>三、下水道管理業務</t>
    <phoneticPr fontId="3" type="noConversion"/>
  </si>
  <si>
    <t>下水道管理業務</t>
    <phoneticPr fontId="3" type="noConversion"/>
  </si>
  <si>
    <t>四、區域及都市規劃業務</t>
    <phoneticPr fontId="3" type="noConversion"/>
  </si>
  <si>
    <t>區域及都市規劃業務</t>
    <phoneticPr fontId="3" type="noConversion"/>
  </si>
  <si>
    <t>國家重要濕地復育</t>
    <phoneticPr fontId="3" type="noConversion"/>
  </si>
  <si>
    <t>消防署及所屬</t>
    <phoneticPr fontId="3" type="noConversion"/>
  </si>
  <si>
    <t>列高16</t>
    <phoneticPr fontId="3" type="noConversion"/>
  </si>
  <si>
    <t>列高20</t>
    <phoneticPr fontId="3" type="noConversion"/>
  </si>
  <si>
    <t>消防救災業務</t>
    <phoneticPr fontId="3" type="noConversion"/>
  </si>
  <si>
    <t>災害防救深耕第3期計畫</t>
    <phoneticPr fontId="3" type="noConversion"/>
  </si>
  <si>
    <t>居家燃氣熱水器具一氧化碳發生潛勢遷移更換計畫</t>
    <phoneticPr fontId="3" type="noConversion"/>
  </si>
  <si>
    <t>補助住宅用火災警報器執行計畫</t>
    <phoneticPr fontId="5" type="noConversion"/>
  </si>
  <si>
    <t>建構安全化學環境計畫</t>
    <phoneticPr fontId="3" type="noConversion"/>
  </si>
  <si>
    <t>義消組織充實人力與裝備器材計畫</t>
    <phoneticPr fontId="3" type="noConversion"/>
  </si>
  <si>
    <t>補助住宅用火災警報器執行計畫</t>
    <phoneticPr fontId="3" type="noConversion"/>
  </si>
  <si>
    <t>建構安全化學環境計畫</t>
  </si>
  <si>
    <t>補助地方政府災害防救團體裝備器材等經費</t>
    <phoneticPr fontId="3" type="noConversion"/>
  </si>
  <si>
    <t>義消組織充實人力與裝備器材計畫</t>
  </si>
  <si>
    <t>補助地方政府災害防救團體裝備器材等經費</t>
  </si>
  <si>
    <t>補助臺東縣離島緊急救護專業訓練提升救護技能計畫</t>
    <phoneticPr fontId="3" type="noConversion"/>
  </si>
  <si>
    <t>補助澎湖縣提升緊急救災救護通訊設備計畫</t>
    <phoneticPr fontId="3" type="noConversion"/>
  </si>
  <si>
    <t>充實澎湖縣災害應變中心設備計畫</t>
    <phoneticPr fontId="3" type="noConversion"/>
  </si>
  <si>
    <t xml:space="preserve">連江縣東引鄉應變中心緊急、災害通報數位無線電通訊系統設備建置計畫 </t>
    <phoneticPr fontId="25" type="noConversion"/>
  </si>
  <si>
    <t>建築研究所</t>
    <phoneticPr fontId="3" type="noConversion"/>
  </si>
  <si>
    <t>一、建築研究業務</t>
    <phoneticPr fontId="3" type="noConversion"/>
  </si>
  <si>
    <t>建築研究業務</t>
  </si>
  <si>
    <t>109年度既有公有建築節能改善計畫</t>
    <phoneticPr fontId="3" type="noConversion"/>
  </si>
  <si>
    <t>污水下水道第五期建設計畫</t>
  </si>
  <si>
    <t>污水下水道第五期建設計畫</t>
    <phoneticPr fontId="3" type="noConversion"/>
  </si>
  <si>
    <t>P.4</t>
    <phoneticPr fontId="3" type="noConversion"/>
  </si>
  <si>
    <t>P.8</t>
    <phoneticPr fontId="3" type="noConversion"/>
  </si>
  <si>
    <t>P.13</t>
    <phoneticPr fontId="3" type="noConversion"/>
  </si>
  <si>
    <t>P.19</t>
    <phoneticPr fontId="3" type="noConversion"/>
  </si>
  <si>
    <t>P.25</t>
    <phoneticPr fontId="3" type="noConversion"/>
  </si>
  <si>
    <t>P.27</t>
    <phoneticPr fontId="3" type="noConversion"/>
  </si>
  <si>
    <t>P.28</t>
    <phoneticPr fontId="3" type="noConversion"/>
  </si>
  <si>
    <t>(二)臺灣省各縣市政府</t>
  </si>
  <si>
    <t>臺中市政府(補發改制直轄市前應發放部分)</t>
    <phoneticPr fontId="3" type="noConversion"/>
  </si>
  <si>
    <t>營建建設基金</t>
    <phoneticPr fontId="30" type="noConversion"/>
  </si>
  <si>
    <t>一、住宅基金</t>
    <phoneticPr fontId="25" type="noConversion"/>
  </si>
  <si>
    <t>(一)補助地方政府辦理整合住宅補貼資源實施方案業務推動費</t>
    <phoneticPr fontId="3" type="noConversion"/>
  </si>
  <si>
    <t>1.直轄市政府</t>
    <phoneticPr fontId="31" type="noConversion"/>
  </si>
  <si>
    <t>臺北市政府</t>
    <phoneticPr fontId="31" type="noConversion"/>
  </si>
  <si>
    <t>109年度住宅補貼業務推動費</t>
    <phoneticPr fontId="31" type="noConversion"/>
  </si>
  <si>
    <t>新北市政府</t>
    <phoneticPr fontId="31" type="noConversion"/>
  </si>
  <si>
    <t>桃園市政府</t>
    <phoneticPr fontId="31" type="noConversion"/>
  </si>
  <si>
    <t>臺中市政府</t>
    <phoneticPr fontId="31" type="noConversion"/>
  </si>
  <si>
    <t>臺南市政府</t>
    <phoneticPr fontId="31" type="noConversion"/>
  </si>
  <si>
    <t>高雄市政府</t>
    <phoneticPr fontId="31" type="noConversion"/>
  </si>
  <si>
    <t>2.臺灣省各縣市政府</t>
    <phoneticPr fontId="3" type="noConversion"/>
  </si>
  <si>
    <t>基隆市政府</t>
    <phoneticPr fontId="31" type="noConversion"/>
  </si>
  <si>
    <t>新竹市政府</t>
    <phoneticPr fontId="31" type="noConversion"/>
  </si>
  <si>
    <t>嘉義市政府</t>
    <phoneticPr fontId="31" type="noConversion"/>
  </si>
  <si>
    <t>宜蘭縣政府</t>
    <phoneticPr fontId="31" type="noConversion"/>
  </si>
  <si>
    <t>新竹縣政府</t>
    <phoneticPr fontId="31" type="noConversion"/>
  </si>
  <si>
    <t>苗栗縣政府</t>
    <phoneticPr fontId="31" type="noConversion"/>
  </si>
  <si>
    <t>彰化縣政府</t>
    <phoneticPr fontId="31" type="noConversion"/>
  </si>
  <si>
    <t>南投縣政府</t>
    <phoneticPr fontId="31" type="noConversion"/>
  </si>
  <si>
    <t>雲林縣政府</t>
    <phoneticPr fontId="31" type="noConversion"/>
  </si>
  <si>
    <t>嘉義縣政府</t>
    <phoneticPr fontId="31" type="noConversion"/>
  </si>
  <si>
    <t>屏東縣政府</t>
    <phoneticPr fontId="31" type="noConversion"/>
  </si>
  <si>
    <t>臺東縣政府</t>
    <phoneticPr fontId="31" type="noConversion"/>
  </si>
  <si>
    <t>花蓮縣政府</t>
    <phoneticPr fontId="31" type="noConversion"/>
  </si>
  <si>
    <t>澎湖縣政府</t>
    <phoneticPr fontId="31" type="noConversion"/>
  </si>
  <si>
    <t>3.福建省各縣政府</t>
    <phoneticPr fontId="3" type="noConversion"/>
  </si>
  <si>
    <t>金門縣政府</t>
    <phoneticPr fontId="31" type="noConversion"/>
  </si>
  <si>
    <t>連江縣政府</t>
    <phoneticPr fontId="31" type="noConversion"/>
  </si>
  <si>
    <t>(二)社會住宅計畫</t>
    <phoneticPr fontId="3" type="noConversion"/>
  </si>
  <si>
    <t>1.直轄市政府</t>
    <phoneticPr fontId="3" type="noConversion"/>
  </si>
  <si>
    <t>南港區東明公共住宅社會住宅興辦計畫</t>
    <phoneticPr fontId="31" type="noConversion"/>
  </si>
  <si>
    <t>三峽區國光段社會住宅土地價款</t>
    <phoneticPr fontId="31" type="noConversion"/>
  </si>
  <si>
    <t>文山區安康市場基地新建公營住宅統包工程</t>
    <phoneticPr fontId="31" type="noConversion"/>
  </si>
  <si>
    <t>新北市土城區永和段地號土地興辦青年社會住宅先期規劃</t>
    <phoneticPr fontId="31" type="noConversion"/>
  </si>
  <si>
    <t>新北市板橋區江翠段96地號土地興辦青年社會住宅先期規劃</t>
    <phoneticPr fontId="31" type="noConversion"/>
  </si>
  <si>
    <t>臺中市北區中德段興辦共好社宅先期規劃</t>
    <phoneticPr fontId="31" type="noConversion"/>
  </si>
  <si>
    <t>臺中市西屯區中義段興辦共好社宅先期規劃</t>
    <phoneticPr fontId="31" type="noConversion"/>
  </si>
  <si>
    <t>臺中市南屯區新富段興辦共好社宅先期規劃</t>
    <phoneticPr fontId="31" type="noConversion"/>
  </si>
  <si>
    <t>臺中市北屯區溝背段興辦共好社宅先期規劃</t>
    <phoneticPr fontId="31" type="noConversion"/>
  </si>
  <si>
    <t>臺中市東區練武段興辦共好社宅先期規劃</t>
    <phoneticPr fontId="31" type="noConversion"/>
  </si>
  <si>
    <t>沙鹿區平等段興辦原住民文化社會住宅</t>
    <phoneticPr fontId="31" type="noConversion"/>
  </si>
  <si>
    <t>永康區橋北段社會住宅先期規劃</t>
    <phoneticPr fontId="31" type="noConversion"/>
  </si>
  <si>
    <t>新營區社會住住宅先期規劃</t>
    <phoneticPr fontId="31" type="noConversion"/>
  </si>
  <si>
    <t>安南區社會住宅先期規劃</t>
    <phoneticPr fontId="31" type="noConversion"/>
  </si>
  <si>
    <t>竹東鎮仁愛段土地興辦社會住宅興建計畫</t>
    <phoneticPr fontId="31" type="noConversion"/>
  </si>
  <si>
    <t>彰化縣興辦社會住宅選址分析及先期規劃案</t>
    <phoneticPr fontId="31" type="noConversion"/>
  </si>
  <si>
    <t>馬公市案山段197地號先期規劃</t>
    <phoneticPr fontId="31" type="noConversion"/>
  </si>
  <si>
    <t>馬公市中衛段1488地號先期規劃</t>
    <phoneticPr fontId="31" type="noConversion"/>
  </si>
  <si>
    <t>(三)補助地方政府辦理包租代管計畫</t>
    <phoneticPr fontId="3" type="noConversion"/>
  </si>
  <si>
    <t xml:space="preserve">社會住宅包租代管試辦計畫
</t>
    <phoneticPr fontId="31" type="noConversion"/>
  </si>
  <si>
    <t>社會住宅包租代管第2期計畫</t>
    <phoneticPr fontId="31" type="noConversion"/>
  </si>
  <si>
    <t>社會住宅包租代管第2期計畫</t>
    <phoneticPr fontId="3" type="noConversion"/>
  </si>
  <si>
    <t>社會住宅包租代管第2期計畫</t>
  </si>
  <si>
    <t>(四)補助地方政府辦理社會住宅興辦計畫行銷業務推動費</t>
    <phoneticPr fontId="3" type="noConversion"/>
  </si>
  <si>
    <t>108年度「新北市社會住宅空間設計競賽暨網頁互動式遊戲宣傳」委託專業服務案</t>
    <phoneticPr fontId="3" type="noConversion"/>
  </si>
  <si>
    <t>新北市推動社會住宅跨世代共居計畫</t>
    <phoneticPr fontId="3" type="noConversion"/>
  </si>
  <si>
    <t>桃園市109年度社會住宅行銷宣傳案</t>
    <phoneticPr fontId="3" type="noConversion"/>
  </si>
  <si>
    <t>108年度臺中市社會住宅興辦計畫行銷宣傳案</t>
    <phoneticPr fontId="3" type="noConversion"/>
  </si>
  <si>
    <t>109年度臺中市社會住宅興辦計畫行銷宣傳案</t>
    <phoneticPr fontId="3" type="noConversion"/>
  </si>
  <si>
    <t>(五)補助地方政府興辦社會住宅融資利息及非自償性經費</t>
    <phoneticPr fontId="3" type="noConversion"/>
  </si>
  <si>
    <t>文山區興隆公共住宅1區興建計畫</t>
  </si>
  <si>
    <t>新北市政府</t>
    <phoneticPr fontId="25" type="noConversion"/>
  </si>
  <si>
    <t>中和安邦段青年社會住宅</t>
  </si>
  <si>
    <t>土城員和段青年社會住宅</t>
  </si>
  <si>
    <t>桃園市政府</t>
    <phoneticPr fontId="25" type="noConversion"/>
  </si>
  <si>
    <t>中路二號社會住宅計畫</t>
    <phoneticPr fontId="25" type="noConversion"/>
  </si>
  <si>
    <t>八德一號社會住宅計畫</t>
    <phoneticPr fontId="25" type="noConversion"/>
  </si>
  <si>
    <t>八德二號社會住宅計畫</t>
    <phoneticPr fontId="25" type="noConversion"/>
  </si>
  <si>
    <t>蘆竹二號社會住宅計畫</t>
    <phoneticPr fontId="25" type="noConversion"/>
  </si>
  <si>
    <t>中路四號社會住宅計畫</t>
    <phoneticPr fontId="25" type="noConversion"/>
  </si>
  <si>
    <t>中路一號社會住宅計畫</t>
    <phoneticPr fontId="25" type="noConversion"/>
  </si>
  <si>
    <t>八德三號社會住宅計畫</t>
    <phoneticPr fontId="25" type="noConversion"/>
  </si>
  <si>
    <t>臺中市政府</t>
    <phoneticPr fontId="25" type="noConversion"/>
  </si>
  <si>
    <t>太平區育賢段社會住宅興建工程（第一期）計畫</t>
    <phoneticPr fontId="25" type="noConversion"/>
  </si>
  <si>
    <t>北屯區北屯段社會住宅興建工程計畫</t>
    <phoneticPr fontId="25" type="noConversion"/>
  </si>
  <si>
    <t>梧棲區三民段社會住宅興建工程計畫</t>
    <phoneticPr fontId="25" type="noConversion"/>
  </si>
  <si>
    <t>北屯區同榮段社會住宅興建工程計畫</t>
    <phoneticPr fontId="25" type="noConversion"/>
  </si>
  <si>
    <t>太平區育賢段社會住宅興建工程（第二期）計畫</t>
    <phoneticPr fontId="25" type="noConversion"/>
  </si>
  <si>
    <t>東區尚武段社會住宅興建工程計畫</t>
    <phoneticPr fontId="25" type="noConversion"/>
  </si>
  <si>
    <t>鳳山共合宅</t>
    <phoneticPr fontId="25" type="noConversion"/>
  </si>
  <si>
    <t>鳳山區五甲國宅公共出租住宅計畫</t>
  </si>
  <si>
    <t>社會住宅安居家園計畫</t>
  </si>
  <si>
    <t>連江縣南竿鄉仁愛段社會住宅興辦計畫</t>
  </si>
  <si>
    <t>(六)五甲國宅社區成立管理委員會回歸自主管理</t>
    <phoneticPr fontId="3" type="noConversion"/>
  </si>
  <si>
    <t>五甲國宅社區成立管理委員會回歸自主管理</t>
  </si>
  <si>
    <t>(七)五甲國宅社區都市計畫公園、公園兼兒童遊戲場及綠帶串連改造工程</t>
    <phoneticPr fontId="3" type="noConversion"/>
  </si>
  <si>
    <t>五甲國宅社區都市計畫公園、公園兼兒童遊戲場及綠帶串連改造工程</t>
  </si>
  <si>
    <t>(八)辦理單身青年及鼓勵婚育租金補貼試辦方案業務推動費</t>
    <phoneticPr fontId="3" type="noConversion"/>
  </si>
  <si>
    <t>辦理單身青年及鼓勵婚育租金補貼試辦方案之業務推動費</t>
  </si>
  <si>
    <t>(九)補助地方政府辦理整合住宅補貼資源實施方案定期查核作業費</t>
    <phoneticPr fontId="3" type="noConversion"/>
  </si>
  <si>
    <t>109年度住宅補貼定期查核作業費</t>
    <phoneticPr fontId="3" type="noConversion"/>
  </si>
  <si>
    <t>110年度住宅補貼定期查核作業費</t>
  </si>
  <si>
    <t>111年度住宅補貼定期查核作業費</t>
  </si>
  <si>
    <t>(十)高雄市鳳山區五甲(含中和)國宅更名登記執行計畫</t>
    <phoneticPr fontId="3" type="noConversion"/>
  </si>
  <si>
    <t>高雄市鳳山區五甲(含中和)國宅更名登記執行計畫</t>
  </si>
  <si>
    <t>(十一)109單棟大樓階段性補強補助計畫</t>
    <phoneticPr fontId="3" type="noConversion"/>
  </si>
  <si>
    <t>單棟大樓階段性補強補助計畫</t>
  </si>
  <si>
    <t>(十二)109年度新建住宅性能評估經費補助</t>
    <phoneticPr fontId="3" type="noConversion"/>
  </si>
  <si>
    <t>新建住宅性能評估經費補助</t>
  </si>
  <si>
    <t>(十三)原有住宅無障礙設施改善補助計畫</t>
    <phoneticPr fontId="3" type="noConversion"/>
  </si>
  <si>
    <t>原有住宅無障礙設施改善補助計畫</t>
  </si>
  <si>
    <t>(十四)補助地方政府辦理住宅計畫及財務計畫</t>
    <phoneticPr fontId="3" type="noConversion"/>
  </si>
  <si>
    <t>1.臺灣省各縣市政府</t>
    <phoneticPr fontId="3" type="noConversion"/>
  </si>
  <si>
    <t>109年度屏東縣住宅計畫及財務計畫委託專業服務案</t>
    <phoneticPr fontId="3" type="noConversion"/>
  </si>
  <si>
    <t>(十五)臺中市政府辦理國宅未售戶出售作業之建置申請系統、亂數抽籤認證費用</t>
    <phoneticPr fontId="3" type="noConversion"/>
  </si>
  <si>
    <t>臺中市政府辦理國宅未售戶出售作業之建置申請系統、亂數抽籤認證費用</t>
  </si>
  <si>
    <t>二、中央都市更新基金</t>
    <phoneticPr fontId="3" type="noConversion"/>
  </si>
  <si>
    <t>(一)中央都市更新基金補助辦理自行實施更新辦法</t>
    <phoneticPr fontId="3" type="noConversion"/>
  </si>
  <si>
    <t>高雄市前金區後金段37地號等1筆土地申請擬訂都市更新事業計畫補助案</t>
    <phoneticPr fontId="31" type="noConversion"/>
  </si>
  <si>
    <t>臺中市西區東昇段三小段6地號等3筆土地申請擬訂都市更新事業計畫補助案</t>
    <phoneticPr fontId="31" type="noConversion"/>
  </si>
  <si>
    <t>臺中市政府申請107年度中央都市更新基金補助委外成立自主更新輔導團</t>
    <phoneticPr fontId="31" type="noConversion"/>
  </si>
  <si>
    <t>臺中市西區東昇段三小段6地號等3筆土地申請整建或維護實施工程補助案</t>
    <phoneticPr fontId="31" type="noConversion"/>
  </si>
  <si>
    <t>臺中市北區乾溝子段73-3地號等1筆土地申請整建或維護實施工程補助案</t>
    <phoneticPr fontId="31" type="noConversion"/>
  </si>
  <si>
    <t>臺中市北區賴厝廍段0357地號等1筆土地申請擬訂都市更新事業計畫補助案</t>
    <phoneticPr fontId="31" type="noConversion"/>
  </si>
  <si>
    <t>臺中市南區頂橋子頭段0385-0014地號等1筆土地申請擬訂都市更新事業計畫補助案</t>
    <phoneticPr fontId="31" type="noConversion"/>
  </si>
  <si>
    <t>臺中市中區中華段七小段5-2地號等3筆土地申請擬訂都市更新事業計畫補助案</t>
    <phoneticPr fontId="31" type="noConversion"/>
  </si>
  <si>
    <t>臺中市北區水源段252-3地號等1筆土地申請擬訂都市更新事業計畫補助案</t>
    <phoneticPr fontId="31" type="noConversion"/>
  </si>
  <si>
    <t>桃園市政府申請103年度中央都市更新基金補助委外成立自主更新輔導團</t>
    <phoneticPr fontId="31" type="noConversion"/>
  </si>
  <si>
    <t>桃園市中壢市三座屋段舊社小段0077-0004地號等1筆土地申請整建或維護實施工程補助案</t>
    <phoneticPr fontId="31" type="noConversion"/>
  </si>
  <si>
    <t>桃園縣中壢市興南段公坡小段922地號1筆土地申請擬訂都市更新事業計畫補助案</t>
    <phoneticPr fontId="31" type="noConversion"/>
  </si>
  <si>
    <t>臺南市永康區六甲頂段863地號等1筆土地申請整建或維護實施工程補助案</t>
    <phoneticPr fontId="31" type="noConversion"/>
  </si>
  <si>
    <t>臺南市政府申請107年度中央都市更新基金補助委外成立自主更新輔導團</t>
    <phoneticPr fontId="31" type="noConversion"/>
  </si>
  <si>
    <t>臺南市東區泉南段492及493地號等2筆土地申請整建或維護實施工程補助案</t>
    <phoneticPr fontId="31" type="noConversion"/>
  </si>
  <si>
    <t>臺南市北區公園段939.939-1地號等4筆土地申請擬訂都市更新事業計畫補助案</t>
    <phoneticPr fontId="31" type="noConversion"/>
  </si>
  <si>
    <t>變更臺南市東區德高段1074地號等1筆土地(透天)申請擬訂都市更新事業計畫補助案</t>
    <phoneticPr fontId="31" type="noConversion"/>
  </si>
  <si>
    <t>屏東縣屏東市萬年段351地號等1筆土地(武愛聯協新家)申請擬訂都市更新事業計畫補助案</t>
    <phoneticPr fontId="31" type="noConversion"/>
  </si>
  <si>
    <t>屏東縣屏東市豐田段402地號等1筆土地申請擬訂都市更新事業計畫補助案</t>
    <phoneticPr fontId="31" type="noConversion"/>
  </si>
  <si>
    <t>屏東縣屏東市長春段2小段2地號等1筆土地申請擬訂都市更新事業計畫補助案</t>
    <phoneticPr fontId="31" type="noConversion"/>
  </si>
  <si>
    <t>屏東縣政府申請107年度中央都市更新基金補助委外成立自主更新輔導團</t>
    <phoneticPr fontId="31" type="noConversion"/>
  </si>
  <si>
    <t>基隆市中正區日新段三小段11地號等4筆土地申請整建或維護實施工程補助案</t>
    <phoneticPr fontId="31" type="noConversion"/>
  </si>
  <si>
    <t>雲林縣虎尾鎮虎新段802地號等17筆土地申請擬訂都市更新事業計畫補助案</t>
    <phoneticPr fontId="31" type="noConversion"/>
  </si>
  <si>
    <t>雲林縣虎尾鎮同心段237地號等1筆土地申請擬訂整建或維護實施工程補助案</t>
    <phoneticPr fontId="31" type="noConversion"/>
  </si>
  <si>
    <t>新竹市東區復中段0016地號等1筆土地申請擬訂都市更新事業計畫補助案</t>
    <phoneticPr fontId="31" type="noConversion"/>
  </si>
  <si>
    <t>新竹市東區東明段72地號等1筆土地申請整建或維護實施工程補助案</t>
    <phoneticPr fontId="31" type="noConversion"/>
  </si>
  <si>
    <t>新竹市政府申請106年度中央都市更新基金補助委外成立自主更新輔導團</t>
    <phoneticPr fontId="31" type="noConversion"/>
  </si>
  <si>
    <t>嘉義市西區新富段四小段8地號1筆土地申請整建或維護實施工程補助案</t>
    <phoneticPr fontId="31" type="noConversion"/>
  </si>
  <si>
    <t>澎湖縣馬公市馬公段1621-80地號等13筆土地申請擬訂都市更新事業計畫補助案</t>
    <phoneticPr fontId="31" type="noConversion"/>
  </si>
  <si>
    <t>澎湖縣政府申請106年度中央都市更新基金補助委外成立自主更新輔導團</t>
    <phoneticPr fontId="31" type="noConversion"/>
  </si>
  <si>
    <t>(二)都市更新委外規劃及關聯性公共工程</t>
    <phoneticPr fontId="3" type="noConversion"/>
  </si>
  <si>
    <t>桃園市龜山區建國一村南側街廓公辦都市更新招商作業規劃案</t>
  </si>
  <si>
    <t>桃園舊城區周邊地區都市更新先期規劃暨招商案</t>
  </si>
  <si>
    <t>台鐵民族館科工館旁邊機11用地都市更新案</t>
  </si>
  <si>
    <t>臺中大車站計畫-原建國市場及附近地區都市更新事業計畫案</t>
  </si>
  <si>
    <t>臺中市大車站暨干城再生計畫--臺中大車站干城再生整體先期規劃案</t>
  </si>
  <si>
    <t>臺南市九六新村都市更新規劃招商案</t>
  </si>
  <si>
    <t>臺南市自強新村更新規劃招商案</t>
  </si>
  <si>
    <t>臺南二空新村更新規劃招商案</t>
  </si>
  <si>
    <t>臺南市中興新城都市更新規劃招商案</t>
  </si>
  <si>
    <t>臺南市大鵬五村更新規劃招商案</t>
  </si>
  <si>
    <t>屏東市都市更新整體計畫</t>
    <phoneticPr fontId="3" type="noConversion"/>
  </si>
  <si>
    <t>苗栗縣苑裡車站暨周邊地區都市更新先期規劃案</t>
  </si>
  <si>
    <t>苗栗縣竹南頭份都市計畫區更新整體計畫案</t>
  </si>
  <si>
    <t>基隆港區廊帶再生發展計畫</t>
    <phoneticPr fontId="31" type="noConversion"/>
  </si>
  <si>
    <t>劃定雲林縣西螺鎮都市更新地區暨都市更新計畫案</t>
  </si>
  <si>
    <t>雲林縣北港鎮都市更新整體計畫委託技術專業服務案</t>
  </si>
  <si>
    <t>雲林縣虎尾鎮西安街附近地區都市更新招商及實施者甄選案</t>
  </si>
  <si>
    <t>新竹縣竹東鎮舊市區周邊地區都市更新先期規劃案</t>
    <phoneticPr fontId="31" type="noConversion"/>
  </si>
  <si>
    <t>嘉義市忠孝路346巷住宅區都市更新計畫案</t>
    <phoneticPr fontId="31" type="noConversion"/>
  </si>
  <si>
    <t>彰化市南郭宿舍群周邊地區都市更新先期規劃案</t>
    <phoneticPr fontId="31" type="noConversion"/>
  </si>
  <si>
    <t>臺東市濱海地區都市更新規劃專業服務委託案</t>
    <phoneticPr fontId="31" type="noConversion"/>
  </si>
  <si>
    <t>(三)辦理都市計畫公共設施用地專案通盤檢討</t>
    <phoneticPr fontId="3" type="noConversion"/>
  </si>
  <si>
    <t>新北市都市計畫公共設施用地專案通盤檢討</t>
    <phoneticPr fontId="31" type="noConversion"/>
  </si>
  <si>
    <t>桃園市都市計畫公共設施用地專案通盤檢討</t>
    <phoneticPr fontId="31" type="noConversion"/>
  </si>
  <si>
    <t>高雄市都市計畫公共設施用地專案通盤檢討</t>
    <phoneticPr fontId="31" type="noConversion"/>
  </si>
  <si>
    <t>臺中市都市計畫公共設施用地專案通盤檢討</t>
    <phoneticPr fontId="31" type="noConversion"/>
  </si>
  <si>
    <t>臺南市都市計畫公共設施用地專案通盤檢討</t>
    <phoneticPr fontId="31" type="noConversion"/>
  </si>
  <si>
    <t>花蓮縣都市計畫公共設施用地專案通盤檢討</t>
    <phoneticPr fontId="31" type="noConversion"/>
  </si>
  <si>
    <t>屏東縣都市計畫公共設施用地專案通盤檢討</t>
    <phoneticPr fontId="31" type="noConversion"/>
  </si>
  <si>
    <t>苗栗縣都市計畫公共設施用地專案通盤檢討</t>
    <phoneticPr fontId="31" type="noConversion"/>
  </si>
  <si>
    <t>基隆市都市計畫公共設施用地專案通盤檢討</t>
    <phoneticPr fontId="31" type="noConversion"/>
  </si>
  <si>
    <t>雲林縣都市計畫公共設施用地專案通盤檢討</t>
    <phoneticPr fontId="31" type="noConversion"/>
  </si>
  <si>
    <t>新竹市都市計畫公共設施用地專案通盤檢討</t>
    <phoneticPr fontId="31" type="noConversion"/>
  </si>
  <si>
    <t>新竹縣都市計畫公共設施用地專案通盤檢討</t>
    <phoneticPr fontId="31" type="noConversion"/>
  </si>
  <si>
    <t>嘉義縣都市計畫公共設施用地專案通盤檢討</t>
    <phoneticPr fontId="31" type="noConversion"/>
  </si>
  <si>
    <t>3.福建省各縣政府</t>
    <phoneticPr fontId="31" type="noConversion"/>
  </si>
  <si>
    <t>連江縣都市計畫公共設施用地專案通盤檢討</t>
    <phoneticPr fontId="31" type="noConversion"/>
  </si>
  <si>
    <t>(四)地方政府委外成立輔導團辦理都市危險及老舊建築物加速重建業務</t>
    <phoneticPr fontId="3" type="noConversion"/>
  </si>
  <si>
    <t>桃園市政府請領108-109年內政部補助委外危險及老舊建築物加速重建輔導團</t>
    <phoneticPr fontId="31" type="noConversion"/>
  </si>
  <si>
    <t>臺中市政府申請107-108年度委外成立都市危險及老舊建築物加速重建輔導團</t>
    <phoneticPr fontId="31" type="noConversion"/>
  </si>
  <si>
    <t>臺南市政府申請107-108年度委外成立都市危險及老舊建築物加速重建輔導團</t>
    <phoneticPr fontId="31" type="noConversion"/>
  </si>
  <si>
    <t>花蓮縣政府請領108年內政部補助委外危險及老舊建築物加速重建輔導團</t>
    <phoneticPr fontId="31" type="noConversion"/>
  </si>
  <si>
    <t>新竹縣政府請領108年內政部補助委外危險及老舊建築物加速重建輔導團</t>
    <phoneticPr fontId="31" type="noConversion"/>
  </si>
  <si>
    <t>嘉義市政府申請107年度委外成立都市危險及老舊建築物加速重建輔導團</t>
    <phoneticPr fontId="31" type="noConversion"/>
  </si>
  <si>
    <t>嘉義縣政府請領108年內政部補助委外危險及老舊建築物加速重建輔導團</t>
    <phoneticPr fontId="3" type="noConversion"/>
  </si>
  <si>
    <t>彰化縣政府申請107年度委外成立都市危險及老舊建築物加速重建輔導團</t>
    <phoneticPr fontId="3" type="noConversion"/>
  </si>
  <si>
    <t>(五)辦理都市危險及老舊建築物重建計畫補助作業</t>
    <phoneticPr fontId="3" type="noConversion"/>
  </si>
  <si>
    <t>桃園市政府申請109年度都市危險及老舊建築物擬具重建計畫</t>
    <phoneticPr fontId="31" type="noConversion"/>
  </si>
  <si>
    <t>高雄市政府申請109年度都市危險及老舊建築物擬具重建計畫</t>
    <phoneticPr fontId="31" type="noConversion"/>
  </si>
  <si>
    <t>新北市政府申請109年度都市危險及老舊建築物擬具重建計畫</t>
    <phoneticPr fontId="31" type="noConversion"/>
  </si>
  <si>
    <t>臺南市政府申請109年度都市危險及老舊建築物擬具重建計畫</t>
    <phoneticPr fontId="31" type="noConversion"/>
  </si>
  <si>
    <t>臺北市政府申請109年度都市危險及老舊建築物擬具重建計畫</t>
    <phoneticPr fontId="31" type="noConversion"/>
  </si>
  <si>
    <t>臺中市政府申請109年度都市危險及老舊建築物擬具重建計畫</t>
    <phoneticPr fontId="31" type="noConversion"/>
  </si>
  <si>
    <t>宜蘭縣政府申請109年度都市危險及老舊建築物擬具重建計畫</t>
    <phoneticPr fontId="31" type="noConversion"/>
  </si>
  <si>
    <t>屏東縣政府申請109年度都市危險及老舊建築物擬具重建計畫</t>
    <phoneticPr fontId="31" type="noConversion"/>
  </si>
  <si>
    <t>新竹市政府申請109年度都市危險及老舊建築物擬具重建計畫</t>
    <phoneticPr fontId="31" type="noConversion"/>
  </si>
  <si>
    <t>彰化縣政府申請109年度都市危險及老舊建築物擬具重建計畫</t>
    <phoneticPr fontId="31" type="noConversion"/>
  </si>
  <si>
    <t>雲林縣政府申請109年度都市危險及老舊建築物擬具重建計畫</t>
    <phoneticPr fontId="31" type="noConversion"/>
  </si>
  <si>
    <t>臺東縣政府申請109年度都市危險及老舊建築物擬具重建計畫</t>
    <phoneticPr fontId="31" type="noConversion"/>
  </si>
  <si>
    <t>澎湖縣政府申請109年度都市危險及老舊建築物擬具重建計畫</t>
    <phoneticPr fontId="31" type="noConversion"/>
  </si>
  <si>
    <t>國土永續發展基金</t>
    <phoneticPr fontId="30" type="noConversion"/>
  </si>
  <si>
    <t>國土永續發展相關計畫</t>
  </si>
  <si>
    <t>補助辦理直轄、縣(市)國土功能分區圖規劃作業</t>
  </si>
  <si>
    <t>補助辦理直轄、縣(市)國土計畫審議會作業</t>
  </si>
  <si>
    <t>新住民發展基金</t>
    <phoneticPr fontId="30" type="noConversion"/>
  </si>
  <si>
    <t>對直轄市及縣市政府計畫型補助情形表</t>
    <phoneticPr fontId="30" type="noConversion"/>
  </si>
  <si>
    <t>單位：新臺幣元</t>
  </si>
  <si>
    <t>受補助地方政府
名稱</t>
    <phoneticPr fontId="3" type="noConversion"/>
  </si>
  <si>
    <t>新住民發展基金</t>
  </si>
  <si>
    <t>(一)辦理新住民社會安全網絡服務計畫</t>
    <phoneticPr fontId="30" type="noConversion"/>
  </si>
  <si>
    <t>(一)直轄市政府</t>
    <phoneticPr fontId="30" type="noConversion"/>
  </si>
  <si>
    <t>臺北市政府</t>
    <phoneticPr fontId="30" type="noConversion"/>
  </si>
  <si>
    <t>109年度臺北市設籍前新住民社會救助計畫(1094C203)</t>
    <phoneticPr fontId="30" type="noConversion"/>
  </si>
  <si>
    <t>高雄市政府</t>
    <phoneticPr fontId="30" type="noConversion"/>
  </si>
  <si>
    <t>108年度高雄市設籍前新住民遭逢特殊境遇之家庭扶助計畫(1085C219)</t>
    <phoneticPr fontId="30" type="noConversion"/>
  </si>
  <si>
    <t>108年度高雄市設籍前新住民社會救助計畫(1085C210)</t>
    <phoneticPr fontId="30" type="noConversion"/>
  </si>
  <si>
    <t>109年度新住民配偶家庭暴力防治專業服務實施計畫(1095C105)</t>
    <phoneticPr fontId="30" type="noConversion"/>
  </si>
  <si>
    <t>高雄市政府社會局辦理109年度高雄市設籍前新住民社會救助計畫(1095C211)</t>
    <phoneticPr fontId="30" type="noConversion"/>
  </si>
  <si>
    <t>109年度高雄市設籍前新住民遭逢特殊境遇之家庭扶助計畫(1095C224)</t>
    <phoneticPr fontId="30" type="noConversion"/>
  </si>
  <si>
    <t>新北市政府</t>
    <phoneticPr fontId="30" type="noConversion"/>
  </si>
  <si>
    <t>新北市政府108年度設籍前新住民遭逢特殊境遇相關福利及扶助計畫(108AC223)</t>
    <phoneticPr fontId="30" type="noConversion"/>
  </si>
  <si>
    <t>新北市政府109年度設籍前新住民遭逢特殊境遇相關福利及扶助計畫(109AC227)</t>
    <phoneticPr fontId="30" type="noConversion"/>
  </si>
  <si>
    <t>桃園市政府</t>
    <phoneticPr fontId="30" type="noConversion"/>
  </si>
  <si>
    <t>108年度桃園市設籍前新住民遭逢特殊境遇相關福利及扶助計畫(108CC211)</t>
    <phoneticPr fontId="30" type="noConversion"/>
  </si>
  <si>
    <t>109年度桃園市設籍前新住民社會救助計畫(109CC215)</t>
    <phoneticPr fontId="30" type="noConversion"/>
  </si>
  <si>
    <t>109年度桃園市設籍前新住民遭逢特殊境遇相關福利及扶助計畫(109CC226)</t>
    <phoneticPr fontId="30" type="noConversion"/>
  </si>
  <si>
    <t>臺中市政府</t>
    <phoneticPr fontId="30" type="noConversion"/>
  </si>
  <si>
    <t>109年度臺中市設籍前新住民社會救助計畫(109SC205)</t>
    <phoneticPr fontId="30" type="noConversion"/>
  </si>
  <si>
    <t>臺南市政府</t>
    <phoneticPr fontId="30" type="noConversion"/>
  </si>
  <si>
    <t>臺南市新住民人身安全保護計畫(108UC101)</t>
    <phoneticPr fontId="30" type="noConversion"/>
  </si>
  <si>
    <t>臺南市新住民人身安全保護計畫(109UC103)</t>
    <phoneticPr fontId="30" type="noConversion"/>
  </si>
  <si>
    <t>追加109年臺南市新住民人身安全保護計畫(109UC110)</t>
    <phoneticPr fontId="30" type="noConversion"/>
  </si>
  <si>
    <t>(二)臺灣省各縣市政府</t>
    <phoneticPr fontId="30" type="noConversion"/>
  </si>
  <si>
    <t>宜蘭縣政府</t>
    <phoneticPr fontId="30" type="noConversion"/>
  </si>
  <si>
    <t>108年度宜蘭縣新住民人身安全保護計畫(108BC103)</t>
    <phoneticPr fontId="30" type="noConversion"/>
  </si>
  <si>
    <t>109年度宜蘭縣新住民人身安全保護計畫(109BC107)</t>
    <phoneticPr fontId="30" type="noConversion"/>
  </si>
  <si>
    <t>109年度宜蘭縣政府辦理設籍前新住民社會救助計畫(109BC210)</t>
    <phoneticPr fontId="30" type="noConversion"/>
  </si>
  <si>
    <t>新竹縣政府</t>
    <phoneticPr fontId="30" type="noConversion"/>
  </si>
  <si>
    <t>108年度新住民人身安全保護計畫(108DC104)</t>
    <phoneticPr fontId="30" type="noConversion"/>
  </si>
  <si>
    <t>109年度新住民人身安全保護計畫(109DC109)</t>
    <phoneticPr fontId="30" type="noConversion"/>
  </si>
  <si>
    <t>苗栗縣政府</t>
    <phoneticPr fontId="30" type="noConversion"/>
  </si>
  <si>
    <t>苗栗縣預防性新住民人身安全保護計畫(109EC104)</t>
    <phoneticPr fontId="30" type="noConversion"/>
  </si>
  <si>
    <t>苗栗縣政府設籍前新住民遭逢特殊境遇扶助實施計畫(109EC223)</t>
    <phoneticPr fontId="30" type="noConversion"/>
  </si>
  <si>
    <t>彰化縣政府</t>
    <phoneticPr fontId="30" type="noConversion"/>
  </si>
  <si>
    <t>彰化縣109年度新住民人身安全保護計畫(109GC106)</t>
    <phoneticPr fontId="30" type="noConversion"/>
  </si>
  <si>
    <t>彰化縣政府設籍前新住民遭逢特殊境遇家庭扶助實施要點(109GC220)</t>
    <phoneticPr fontId="30" type="noConversion"/>
  </si>
  <si>
    <t>彰化縣108年度新住民人身安全保護計畫(108GC106)</t>
    <phoneticPr fontId="30" type="noConversion"/>
  </si>
  <si>
    <t>南投縣政府</t>
    <phoneticPr fontId="30" type="noConversion"/>
  </si>
  <si>
    <t>南投縣政府108年度設籍前新住民遭逢特殊境遇相關福利及扶助計畫(108HC217)</t>
    <phoneticPr fontId="30" type="noConversion"/>
  </si>
  <si>
    <t>南投縣政府109年度設籍前新住民遭逢特殊境遇相關福利及扶助計畫(109HC221)</t>
    <phoneticPr fontId="30" type="noConversion"/>
  </si>
  <si>
    <t>雲林縣政府</t>
    <phoneticPr fontId="30" type="noConversion"/>
  </si>
  <si>
    <t>109年度雲林縣新住民人身安全保護計畫(109IC102)</t>
    <phoneticPr fontId="30" type="noConversion"/>
  </si>
  <si>
    <t>109年度設籍前新住民遭逢特殊境遇相關福利及扶助計畫(109IC222)</t>
    <phoneticPr fontId="30" type="noConversion"/>
  </si>
  <si>
    <t>嘉義縣政府</t>
    <phoneticPr fontId="30" type="noConversion"/>
  </si>
  <si>
    <t>嘉義縣109年度設籍前新住民遭逢特殊境遇相關福利及扶助計畫(109JC228)</t>
    <phoneticPr fontId="30" type="noConversion"/>
  </si>
  <si>
    <t>屏東縣政府</t>
    <phoneticPr fontId="30" type="noConversion"/>
  </si>
  <si>
    <t>108年度屏東縣新住民及其子女人身安全保護計畫(108MC105)</t>
    <phoneticPr fontId="30" type="noConversion"/>
  </si>
  <si>
    <t>屏東縣108年度設籍前新住民社會救助計畫(108MC209)</t>
    <phoneticPr fontId="30" type="noConversion"/>
  </si>
  <si>
    <t>追加108年度屏東縣設籍前新住民社會救助計畫(108MC225)</t>
    <phoneticPr fontId="30" type="noConversion"/>
  </si>
  <si>
    <t>109年度屏東縣新住民及其子女人身安全保護計畫(109MC101)</t>
    <phoneticPr fontId="30" type="noConversion"/>
  </si>
  <si>
    <t>屏東縣109年度設籍前新住民社會救助計畫(109MC201)</t>
    <phoneticPr fontId="30" type="noConversion"/>
  </si>
  <si>
    <t>基隆市政府</t>
    <phoneticPr fontId="30" type="noConversion"/>
  </si>
  <si>
    <t>基隆市108年度設籍前新住民遭逢特殊境遇相關福利及扶助計畫(108QC222)</t>
    <phoneticPr fontId="30" type="noConversion"/>
  </si>
  <si>
    <t>基隆市109年度設籍前新住民遭逢特殊境遇相關福利及扶助計畫(109QC218)</t>
    <phoneticPr fontId="30" type="noConversion"/>
  </si>
  <si>
    <t>新竹市政府</t>
    <phoneticPr fontId="30" type="noConversion"/>
  </si>
  <si>
    <t>新竹市政府108年度新住民人身安全保護計畫(108RC108)</t>
    <phoneticPr fontId="30" type="noConversion"/>
  </si>
  <si>
    <t>新竹市政府109年度新住民人身安全保護計畫(109RC108)</t>
    <phoneticPr fontId="30" type="noConversion"/>
  </si>
  <si>
    <t>新竹市109年度設籍前新住民遭逢特殊境遇扶助計畫(109RC225)</t>
    <phoneticPr fontId="30" type="noConversion"/>
  </si>
  <si>
    <t>(三)福建省各縣政府</t>
    <phoneticPr fontId="30" type="noConversion"/>
  </si>
  <si>
    <t>連江縣政府</t>
    <phoneticPr fontId="30" type="noConversion"/>
  </si>
  <si>
    <t>109年度離島地區設籍前新住民之緊急傷病患後送臺灣本島就醫計畫(109WC303)</t>
    <phoneticPr fontId="30" type="noConversion"/>
  </si>
  <si>
    <t>(二)辦理新住民家庭成長及子女托育、多元文化宣導計畫</t>
    <phoneticPr fontId="30" type="noConversion"/>
  </si>
  <si>
    <t>109年「新」起點-多元文化直送阿公阿嬤「異」起來實施計畫(1095D421)</t>
    <phoneticPr fontId="30" type="noConversion"/>
  </si>
  <si>
    <t>109年新住民多元文化交流巡禮與社區服務計畫(1095D324)(高雄市大寮區山頂國民小學)</t>
    <phoneticPr fontId="30" type="noConversion"/>
  </si>
  <si>
    <t>新住民多元文化交流巡禮與社區服務計畫(1085D413)(高雄市立圓富國民中學)</t>
    <phoneticPr fontId="30" type="noConversion"/>
  </si>
  <si>
    <t>新住民多元文化巡禮與社區社福機構服務計畫(1095D417)(高雄市立圓富國民中學)</t>
    <phoneticPr fontId="30" type="noConversion"/>
  </si>
  <si>
    <t>新住民居家安全學習專班計畫(1095D344)</t>
    <phoneticPr fontId="30" type="noConversion"/>
  </si>
  <si>
    <t>新住民多元文化活動暨實用生活課程計畫(1095D345)</t>
    <phoneticPr fontId="30" type="noConversion"/>
  </si>
  <si>
    <t>新住民雄愛你多肉植物療癒班計畫(1095D352)</t>
    <phoneticPr fontId="30" type="noConversion"/>
  </si>
  <si>
    <t>新住民親子共學手作班計畫1095D356</t>
    <phoneticPr fontId="30" type="noConversion"/>
  </si>
  <si>
    <t>新住民多元文化參訪體驗活動計畫1095D357</t>
    <phoneticPr fontId="30" type="noConversion"/>
  </si>
  <si>
    <t>109年風味十足&amp;年味食煮活動計畫(1095D416)</t>
    <phoneticPr fontId="30" type="noConversion"/>
  </si>
  <si>
    <t>擁抱新住民~從體驗彼此文化開始1095D452</t>
    <phoneticPr fontId="30" type="noConversion"/>
  </si>
  <si>
    <t>新住民參加學習課程時子女臨時托育服務(1085D105)</t>
    <phoneticPr fontId="30" type="noConversion"/>
  </si>
  <si>
    <t>高雄市109年度新住民參加學習課程時子女臨時托育服務計畫(1095D101)</t>
    <phoneticPr fontId="30" type="noConversion"/>
  </si>
  <si>
    <t>追加高雄市109年度新住民參加學習課程時子女臨時托育服務計畫(1095D104)</t>
    <phoneticPr fontId="30" type="noConversion"/>
  </si>
  <si>
    <t>109年度新住民參加學習課程時子女臨時托育服務追加計畫(1095D114)</t>
    <phoneticPr fontId="30" type="noConversion"/>
  </si>
  <si>
    <t>異國風華-『新』光閃耀 多元文化交流(1095D420)</t>
    <phoneticPr fontId="30" type="noConversion"/>
  </si>
  <si>
    <t>「2020遠近之間-東南亞影展」(1095D441)</t>
    <phoneticPr fontId="30" type="noConversion"/>
  </si>
  <si>
    <t>新北市109年度新住民子女臨時托育計畫(109AD102)</t>
    <phoneticPr fontId="30" type="noConversion"/>
  </si>
  <si>
    <t>新北市109年度新住民文化暨母語推廣課程實施計畫(109AD301)</t>
    <phoneticPr fontId="30" type="noConversion"/>
  </si>
  <si>
    <t>新北市新住民語文學院109年度泰緬語育樂營(109AD330)</t>
    <phoneticPr fontId="30" type="noConversion"/>
  </si>
  <si>
    <t>豐情采姿寰宇全球前瞻東南新住民親子共學專班(108AD451)(新北市新店區大豐國民小學)</t>
    <phoneticPr fontId="30" type="noConversion"/>
  </si>
  <si>
    <t>豐情采姿日韓豐情閱世界-新住民親子共學專班(109AD447)(新北市新店區大豐國民小學)</t>
    <phoneticPr fontId="30" type="noConversion"/>
  </si>
  <si>
    <t>109年度新住民參加職業訓練期間子女托育補助計畫(109CD108)</t>
    <phoneticPr fontId="30" type="noConversion"/>
  </si>
  <si>
    <t>◆109年度臺中市心‧聲音 新住民季刊出版計畫(109SD410)</t>
    <phoneticPr fontId="30" type="noConversion"/>
  </si>
  <si>
    <t>新住民人文社會週(109SD434)(臺中市立臺中女子高級中學)</t>
    <phoneticPr fontId="30" type="noConversion"/>
  </si>
  <si>
    <t>108年臺中市移民節慶祝活動(108SD422)</t>
    <phoneticPr fontId="30" type="noConversion"/>
  </si>
  <si>
    <t>「2020臺灣燈會在臺中-『璀璨臺中』新住民燈區」(108SD438)</t>
    <phoneticPr fontId="30" type="noConversion"/>
  </si>
  <si>
    <t>臺中市西區109年新住民家庭教育及親子共學班(109SD310)</t>
    <phoneticPr fontId="30" type="noConversion"/>
  </si>
  <si>
    <t>臺中市烏日區109年新住民親子共學輔導班(109SD311)</t>
    <phoneticPr fontId="30" type="noConversion"/>
  </si>
  <si>
    <t>臺中市沙鹿區109年新住民親子共學輔導班(109SD312)</t>
    <phoneticPr fontId="30" type="noConversion"/>
  </si>
  <si>
    <t>臺中市霧峰區109年新住民家庭教育知能成長班(109SD313)</t>
    <phoneticPr fontId="30" type="noConversion"/>
  </si>
  <si>
    <t>臺中市潭子區109年新住民閩南語會話班(109SD314)</t>
    <phoneticPr fontId="30" type="noConversion"/>
  </si>
  <si>
    <t>臺中市南屯區109年新住民閩南語進階班(109SD315)</t>
    <phoneticPr fontId="30" type="noConversion"/>
  </si>
  <si>
    <t>臺中市清水區109年新住民閩南語多元學習研習班(109SD316)</t>
    <phoneticPr fontId="30" type="noConversion"/>
  </si>
  <si>
    <t>臺中市大肚區109年新住民閩南語研習班(109SD317)</t>
    <phoneticPr fontId="30" type="noConversion"/>
  </si>
  <si>
    <t>臺中市后里區109年新住民金屬編織飾品初級手作班(109SD318)</t>
    <phoneticPr fontId="30" type="noConversion"/>
  </si>
  <si>
    <t>臺中市南區109年新住民居家生活創意手作班(109SD319)</t>
    <phoneticPr fontId="30" type="noConversion"/>
  </si>
  <si>
    <t>臺中市東勢區109年新住民新丁粄節文創班(109SD320)</t>
    <phoneticPr fontId="30" type="noConversion"/>
  </si>
  <si>
    <t>臺中市大里區109年新住民創意生活手作班(109SD321)</t>
    <phoneticPr fontId="30" type="noConversion"/>
  </si>
  <si>
    <t>臺中市大雅區109年臺中市新住民天然生活手作班(109SD322)</t>
    <phoneticPr fontId="30" type="noConversion"/>
  </si>
  <si>
    <t>臺中市龍井區109年新住民機車考照輔導班(109SD325)</t>
    <phoneticPr fontId="30" type="noConversion"/>
  </si>
  <si>
    <t>臺中市神岡區109年新住民機車考照輔導班(109SD326)</t>
    <phoneticPr fontId="30" type="noConversion"/>
  </si>
  <si>
    <t>臺中市109年移民節慶祝活動（109SD430）</t>
    <phoneticPr fontId="30" type="noConversion"/>
  </si>
  <si>
    <t>新住民參加學習課程及宣導時子女臨時托育服務計畫(108SD103)</t>
    <phoneticPr fontId="30" type="noConversion"/>
  </si>
  <si>
    <t>109年度新住民參加學習課程及宣導時子女臨時托育服務計畫(109SD103)</t>
    <phoneticPr fontId="30" type="noConversion"/>
  </si>
  <si>
    <t>申請追加109年度新住民參加學習課程及宣導時子女臨時托育服務計畫(計畫編號：109SD103)之臨時人員勞、健保費用（109SD113）</t>
    <phoneticPr fontId="30" type="noConversion"/>
  </si>
  <si>
    <t>臺南市108年新住民教育課程子女臨時托育計畫(108UD110)</t>
    <phoneticPr fontId="30" type="noConversion"/>
  </si>
  <si>
    <t>臺南市109年新住民教育課程子女臨時托育計畫(109UD106)</t>
    <phoneticPr fontId="30" type="noConversion"/>
  </si>
  <si>
    <t>幼兒口腔及視力保健圖書多國語言版發行計畫書(108UD408)</t>
    <phoneticPr fontId="30" type="noConversion"/>
  </si>
  <si>
    <t>109年度新住民家庭參加學習課程及宣導時子女臨時服務計畫(109BD109)</t>
    <phoneticPr fontId="30" type="noConversion"/>
  </si>
  <si>
    <r>
      <t>109</t>
    </r>
    <r>
      <rPr>
        <sz val="12"/>
        <color indexed="8"/>
        <rFont val="標楷體"/>
        <family val="4"/>
        <charset val="136"/>
      </rPr>
      <t>年國際移民嘉年華-蘭陽新家好生活(109BD456</t>
    </r>
    <r>
      <rPr>
        <sz val="12"/>
        <color theme="1"/>
        <rFont val="標楷體"/>
        <family val="4"/>
        <charset val="136"/>
      </rPr>
      <t>)</t>
    </r>
    <phoneticPr fontId="30" type="noConversion"/>
  </si>
  <si>
    <t>新竹縣政府2019新竹縣國際移民日嘉年華會活動(108DD442)</t>
    <phoneticPr fontId="30" type="noConversion"/>
  </si>
  <si>
    <t>新竹縣109年度新住民成教班子女托育服務計畫(109DD105)</t>
    <phoneticPr fontId="30" type="noConversion"/>
  </si>
  <si>
    <r>
      <t>2020</t>
    </r>
    <r>
      <rPr>
        <sz val="12"/>
        <color indexed="8"/>
        <rFont val="標楷體"/>
        <family val="4"/>
        <charset val="136"/>
      </rPr>
      <t>新竹縣國際移民日嘉年華會活動(109DD459)</t>
    </r>
    <phoneticPr fontId="30" type="noConversion"/>
  </si>
  <si>
    <t>苗栗縣108年度外籍配偶成教班子女托育服務計畫(108ED108)</t>
    <phoneticPr fontId="30" type="noConversion"/>
  </si>
  <si>
    <t>苗栗縣109年度新住民成教班子女托育服務計畫(109ED110)</t>
    <phoneticPr fontId="30" type="noConversion"/>
  </si>
  <si>
    <t>印芭椰香童玩DIY(109ED359)</t>
    <phoneticPr fontId="30" type="noConversion"/>
  </si>
  <si>
    <t>◆「109年苗栗縣『新住民在苗栗』成果影片製播計畫」(109ED412)</t>
    <phoneticPr fontId="30" type="noConversion"/>
  </si>
  <si>
    <t>苗栗縣109年移民節~新住民幸福家庭表揚活動(109ED436)</t>
    <phoneticPr fontId="30" type="noConversion"/>
  </si>
  <si>
    <t>108年體驗東南亞多元文化計畫(108ED323)(苗栗縣大湖鄉大南國小)</t>
    <phoneticPr fontId="30" type="noConversion"/>
  </si>
  <si>
    <t>108年度新住民親子茶藝情陶之鄉課程活動(108ED321)(苗栗縣公館鄉開礦國小)</t>
    <phoneticPr fontId="30" type="noConversion"/>
  </si>
  <si>
    <t>108年辦理越南語言及文化進階學習計畫(108ED319)(苗栗縣後龍鎮成功國民小學)</t>
    <phoneticPr fontId="30" type="noConversion"/>
  </si>
  <si>
    <t>成功跨域越語4.0-辦理新住民文化進階學習計畫(109ED333)(苗栗縣後龍鎮成功國民小學)</t>
    <phoneticPr fontId="30" type="noConversion"/>
  </si>
  <si>
    <t>新二代翻轉-機器人課程(108ED322)(苗栗縣後龍鎮海寶國民小學)</t>
    <phoneticPr fontId="30" type="noConversion"/>
  </si>
  <si>
    <t>新二代創客魔幻列車啟航計畫(109ED332)(苗栗縣後龍鎮海寶國民小學)</t>
    <phoneticPr fontId="30" type="noConversion"/>
  </si>
  <si>
    <t>新住民影展計畫(108ED435)</t>
    <phoneticPr fontId="30" type="noConversion"/>
  </si>
  <si>
    <t>翻轉幸福，從心開始「新住民壓力調適〜情緒療愈健康講座」(109ED305)</t>
    <phoneticPr fontId="30" type="noConversion"/>
  </si>
  <si>
    <t>提升東南亞新住民多元藝術能力-傳統(母)國樂親子共學申請計畫(109ED331)(苗栗縣苑裡鎮中山國民小學)</t>
    <phoneticPr fontId="30" type="noConversion"/>
  </si>
  <si>
    <t>辦理「移民節及多元文化慶祝活動」(109HD438)</t>
    <phoneticPr fontId="30" type="noConversion"/>
  </si>
  <si>
    <t>雲林縣新住民照顧輔導措施及歸化須知宣導計畫(108ID429)</t>
    <phoneticPr fontId="30" type="noConversion"/>
  </si>
  <si>
    <t>109 年斗六轄區新住民機車考照輔導班（109ID334）</t>
    <phoneticPr fontId="30" type="noConversion"/>
  </si>
  <si>
    <t>109年麥寮轄區新住民機車考照輔導班（109ID335）</t>
    <phoneticPr fontId="30" type="noConversion"/>
  </si>
  <si>
    <t>雲海舞動有氧瑜珈舞蹈班（109ID336）</t>
    <phoneticPr fontId="30" type="noConversion"/>
  </si>
  <si>
    <t>109年虎尾鎮新住民機車考照輔導班(109ID354)</t>
    <phoneticPr fontId="30" type="noConversion"/>
  </si>
  <si>
    <t>109年新住民多元文化推廣培訓活動研習班計畫（109ID428）</t>
    <phoneticPr fontId="30" type="noConversion"/>
  </si>
  <si>
    <t>109年雲林縣新住民「食」代記憶•文化傳承話從頭研習計畫（109ID429）</t>
    <phoneticPr fontId="30" type="noConversion"/>
  </si>
  <si>
    <t>「幸福雲林･新女力･拚出好生活」 109年度雲林縣移民節活動109ID455</t>
    <phoneticPr fontId="30" type="noConversion"/>
  </si>
  <si>
    <t>新心嚮融-新住民社區多元文化交流活動(108ID447)(雲林縣元長鄉新生國民小學)</t>
    <phoneticPr fontId="30" type="noConversion"/>
  </si>
  <si>
    <t>109年新住民「越聲悠揚伴我行」多元文化交流巡禮與社區服務計畫(109ID425)(雲林縣崙背鄉崙背國民小學)</t>
    <phoneticPr fontId="30" type="noConversion"/>
  </si>
  <si>
    <t>嘉義縣新住民母語紮根-繪本教材計畫(109JD402)</t>
    <phoneticPr fontId="30" type="noConversion"/>
  </si>
  <si>
    <t>109年度新住民其子女臨時托育服務計畫（109JD111）</t>
    <phoneticPr fontId="30" type="noConversion"/>
  </si>
  <si>
    <t>108年國際移民節「屏東國際村勇闖新世界」(108MD431)</t>
    <phoneticPr fontId="30" type="noConversion"/>
  </si>
  <si>
    <t>109年屏東縣多元文化講座及創意市集計畫(109MD401)</t>
    <phoneticPr fontId="30" type="noConversion"/>
  </si>
  <si>
    <t>109年國際移民節-移人的箱子‧移人的青春(109MD445)</t>
    <phoneticPr fontId="30" type="noConversion"/>
  </si>
  <si>
    <t>109年度新住民暨客家多元文化產業交流活動(109MD432)</t>
    <phoneticPr fontId="30" type="noConversion"/>
  </si>
  <si>
    <t>臺東縣政府</t>
    <phoneticPr fontId="30" type="noConversion"/>
  </si>
  <si>
    <t>臺東縣108年度成人基本教育研習班子女臨時托育服務計畫(108ND111)</t>
    <phoneticPr fontId="30" type="noConversion"/>
  </si>
  <si>
    <t>臺東縣108年度移民節暨國際移民日系列活動(108ND441)</t>
    <phoneticPr fontId="30" type="noConversion"/>
  </si>
  <si>
    <t>臺東縣109年度移民節暨國際移民日系列活動(109ND437)</t>
    <phoneticPr fontId="30" type="noConversion"/>
  </si>
  <si>
    <t>花蓮縣政府</t>
    <phoneticPr fontId="30" type="noConversion"/>
  </si>
  <si>
    <t>用影像說故事-紀錄片初階班(109OD341)</t>
    <phoneticPr fontId="30" type="noConversion"/>
  </si>
  <si>
    <t>新住民幸福影像紀錄班（109OD426）</t>
    <phoneticPr fontId="30" type="noConversion"/>
  </si>
  <si>
    <t>移民節慶祝活動暨影像紀錄班成果發表會109OD454</t>
    <phoneticPr fontId="30" type="noConversion"/>
  </si>
  <si>
    <r>
      <rPr>
        <sz val="12"/>
        <color indexed="8"/>
        <rFont val="標楷體"/>
        <family val="4"/>
        <charset val="136"/>
      </rPr>
      <t>澎湖縣政府</t>
    </r>
    <phoneticPr fontId="30" type="noConversion"/>
  </si>
  <si>
    <t>澎湖縣109年移民節暨多元文化推廣109PD451</t>
    <phoneticPr fontId="30" type="noConversion"/>
  </si>
  <si>
    <t>2020基隆移民節活動計畫(109QD439)</t>
    <phoneticPr fontId="30" type="noConversion"/>
  </si>
  <si>
    <t>2021臺灣燈會新住民燈區-「未來風」計畫書(109RD440)</t>
    <phoneticPr fontId="30" type="noConversion"/>
  </si>
  <si>
    <t>嘉義市政府</t>
    <phoneticPr fontId="30" type="noConversion"/>
  </si>
  <si>
    <t>嘉義市109年度辦理「移民節暨國際移民日系列活動」(109TD444)</t>
    <phoneticPr fontId="30" type="noConversion"/>
  </si>
  <si>
    <t>109年度嘉義市新住民識字班幼兒托育計畫(109TD107)</t>
    <phoneticPr fontId="30" type="noConversion"/>
  </si>
  <si>
    <t>「新聲報到 齊力止暴」新住民反性別暴力人身安全宣導計畫(109TD435)</t>
    <phoneticPr fontId="30" type="noConversion"/>
  </si>
  <si>
    <t>(三)辦理家庭服務中心計畫</t>
    <phoneticPr fontId="30" type="noConversion"/>
  </si>
  <si>
    <t>108年度臺北市新移民婦女暨家庭服務中心(1084E101)</t>
    <phoneticPr fontId="30" type="noConversion"/>
  </si>
  <si>
    <t>109年度臺北市新移民婦女暨家庭服務中心(1094E101)</t>
    <phoneticPr fontId="30" type="noConversion"/>
  </si>
  <si>
    <t>108年度高雄市新住民家庭服務中心實施計畫(1085E105)</t>
    <phoneticPr fontId="30" type="noConversion"/>
  </si>
  <si>
    <t>109年度高雄市新住民家庭服務中心實施計畫(1095E105)</t>
    <phoneticPr fontId="30" type="noConversion"/>
  </si>
  <si>
    <t>新北市108年度新住民家庭服務中心計畫(108AE102)</t>
    <phoneticPr fontId="30" type="noConversion"/>
  </si>
  <si>
    <t>新北市109年度新住民家庭服務中心計畫(109AE102)</t>
    <phoneticPr fontId="30" type="noConversion"/>
  </si>
  <si>
    <t>108年度桃園市新住民家庭服務中心服務計畫(108CE107)</t>
    <phoneticPr fontId="30" type="noConversion"/>
  </si>
  <si>
    <t>109年度桃園市新住民家庭服務中心服務計畫書(109CE107)</t>
    <phoneticPr fontId="30" type="noConversion"/>
  </si>
  <si>
    <t>臺中市108年度新住民家庭服務中心實施計畫(108SE103)</t>
    <phoneticPr fontId="30" type="noConversion"/>
  </si>
  <si>
    <t>臺中市109年度新住民家庭服務中心實施計畫(109SE103)</t>
    <phoneticPr fontId="30" type="noConversion"/>
  </si>
  <si>
    <t>108年臺南市新住民家庭服務中心計畫(108UE104)</t>
    <phoneticPr fontId="30" type="noConversion"/>
  </si>
  <si>
    <t>109年臺南市政府新住民家庭服務中心計畫(109UE104)</t>
    <phoneticPr fontId="30" type="noConversion"/>
  </si>
  <si>
    <t>108年新住民家庭服務中心(108BE117)</t>
    <phoneticPr fontId="30" type="noConversion"/>
  </si>
  <si>
    <t>109年度宜蘭縣新住民家庭服務中心實施計畫(109BE117)</t>
    <phoneticPr fontId="30" type="noConversion"/>
  </si>
  <si>
    <t>108年度新竹縣新住民家庭服務中心計畫(108DE108)</t>
    <phoneticPr fontId="30" type="noConversion"/>
  </si>
  <si>
    <t>109年度新竹縣新住民家庭服務中心計畫(109DE108)</t>
    <phoneticPr fontId="30" type="noConversion"/>
  </si>
  <si>
    <t>苗栗縣108年度新住民家庭服務中心實施計畫(108EE110)</t>
    <phoneticPr fontId="30" type="noConversion"/>
  </si>
  <si>
    <t>苗栗縣109年度新住民家庭服務中心實施計畫(109EE110)</t>
    <phoneticPr fontId="30" type="noConversion"/>
  </si>
  <si>
    <t>109年彰化縣新住民家庭服務中心(109GE111)</t>
    <phoneticPr fontId="30" type="noConversion"/>
  </si>
  <si>
    <t>南投縣109年度新住民家庭服務中心計畫(109HE112)</t>
    <phoneticPr fontId="30" type="noConversion"/>
  </si>
  <si>
    <t>108年度雲林縣新住民家庭服務中心實施計畫(108IE113)</t>
    <phoneticPr fontId="30" type="noConversion"/>
  </si>
  <si>
    <t>109年度雲林縣新住民家庭服務中心實施計畫(109IE113)</t>
    <phoneticPr fontId="30" type="noConversion"/>
  </si>
  <si>
    <t>108年度嘉義縣新住民家庭服務中心計畫(108JE114)</t>
    <phoneticPr fontId="30" type="noConversion"/>
  </si>
  <si>
    <t>109年度嘉義縣新住民家庭服務中心(109JE114)</t>
    <phoneticPr fontId="30" type="noConversion"/>
  </si>
  <si>
    <t>屏東縣政府108年度設置新住民家庭服務中心計畫(108ME116)</t>
    <phoneticPr fontId="30" type="noConversion"/>
  </si>
  <si>
    <t>屏東縣政府 109年度設置新住民家庭服務中心計畫(109ME116)</t>
    <phoneticPr fontId="30" type="noConversion"/>
  </si>
  <si>
    <t>追加109年度設置新住民家庭服務中心計畫(109ME124)</t>
    <phoneticPr fontId="30" type="noConversion"/>
  </si>
  <si>
    <t>108年度臺東縣新住民家庭服務中心計畫(108NE119)</t>
    <phoneticPr fontId="30" type="noConversion"/>
  </si>
  <si>
    <t>109年度臺東縣新住民家庭服務中心計畫(109NE119)</t>
    <phoneticPr fontId="30" type="noConversion"/>
  </si>
  <si>
    <t>108年花蓮縣新住民家庭服務中心實施計畫(108OE118)</t>
    <phoneticPr fontId="30" type="noConversion"/>
  </si>
  <si>
    <t>109年花蓮縣新住民家庭服務中心實施計畫(109OE118)</t>
    <phoneticPr fontId="30" type="noConversion"/>
  </si>
  <si>
    <t>澎湖縣政府</t>
    <phoneticPr fontId="30" type="noConversion"/>
  </si>
  <si>
    <t>澎湖縣109年辦理新住民家庭服務中心計畫(109PE120)</t>
    <phoneticPr fontId="30" type="noConversion"/>
  </si>
  <si>
    <t>基隆市政府108年度國際(新住民)家庭服務中心實施計畫(108QE106)</t>
    <phoneticPr fontId="30" type="noConversion"/>
  </si>
  <si>
    <t>109年度基隆市國際家庭服務中心實施計畫(109QE106)</t>
    <phoneticPr fontId="30" type="noConversion"/>
  </si>
  <si>
    <t>新竹市109年度新住民家庭服務中心實施計畫(109RE109)</t>
    <phoneticPr fontId="30" type="noConversion"/>
  </si>
  <si>
    <t>嘉義市設置新住民家庭服務中心(108TE115)</t>
    <phoneticPr fontId="30" type="noConversion"/>
  </si>
  <si>
    <t>109年度嘉義市設置新住民家庭服務中心計畫(109TE115)</t>
    <phoneticPr fontId="30" type="noConversion"/>
  </si>
  <si>
    <t>金門縣政府</t>
    <phoneticPr fontId="30" type="noConversion"/>
  </si>
  <si>
    <t>金門縣政府108年度新住民家庭服務中心實施計畫(108VE121)</t>
    <phoneticPr fontId="30" type="noConversion"/>
  </si>
  <si>
    <t>金門縣政府109年度新住民家庭服務中心實施計畫(109VE121)</t>
    <phoneticPr fontId="30" type="noConversion"/>
  </si>
  <si>
    <t>108年連江縣新住民家庭服務中心計畫(108WE122)</t>
    <phoneticPr fontId="30" type="noConversion"/>
  </si>
  <si>
    <t>109年度連江縣新住民家庭服務中心計畫(109WE122)</t>
    <phoneticPr fontId="30" type="noConversion"/>
  </si>
  <si>
    <t>(四)辦理新住民創新服務、人才培力及活化產業發展計畫</t>
    <phoneticPr fontId="30" type="noConversion"/>
  </si>
  <si>
    <t>新住民生育保健通譯員服務計畫(1095F105)</t>
    <phoneticPr fontId="30" type="noConversion"/>
  </si>
  <si>
    <t>高雄市新住民防疫大使培力計畫(1095F123)</t>
    <phoneticPr fontId="30" type="noConversion"/>
  </si>
  <si>
    <t>新北市109年度國際文教中心志工多元文化增能計畫(109AF401)</t>
    <phoneticPr fontId="30" type="noConversion"/>
  </si>
  <si>
    <r>
      <t>新住民生育保健通譯員</t>
    </r>
    <r>
      <rPr>
        <sz val="12"/>
        <color indexed="8"/>
        <rFont val="標楷體"/>
        <family val="4"/>
        <charset val="136"/>
      </rPr>
      <t>服務計畫(108AF110)</t>
    </r>
    <phoneticPr fontId="30" type="noConversion"/>
  </si>
  <si>
    <t>新住民配偶生育保健通譯員服務計畫(109AF107)</t>
    <phoneticPr fontId="30" type="noConversion"/>
  </si>
  <si>
    <t>新住民生育保健通譯員服務計畫(108CF121)</t>
    <phoneticPr fontId="30" type="noConversion"/>
  </si>
  <si>
    <t>新住民生育保健通譯員服務計畫(109CF118)</t>
    <phoneticPr fontId="30" type="noConversion"/>
  </si>
  <si>
    <t>新住民生育保健通譯員服務計畫(108SF114)</t>
    <phoneticPr fontId="30" type="noConversion"/>
  </si>
  <si>
    <t>新住民保健通譯員服務計畫(109SF114)</t>
    <phoneticPr fontId="30" type="noConversion"/>
  </si>
  <si>
    <t>108年新住民生育保健通譯員服務暨培訓計畫(108UF119)</t>
    <phoneticPr fontId="30" type="noConversion"/>
  </si>
  <si>
    <t>109年新住民生育保健通譯員服務暨培訓計畫(109UF106)</t>
    <phoneticPr fontId="30" type="noConversion"/>
  </si>
  <si>
    <t>109年度新住民生育保健通譯員服務及培訓計畫(109BF104)</t>
    <phoneticPr fontId="30" type="noConversion"/>
  </si>
  <si>
    <t>新住民生育保健通譯員服務計畫(108GF108)</t>
    <phoneticPr fontId="30" type="noConversion"/>
  </si>
  <si>
    <t>新住民生育保健通譯員服務計畫(109GF103)</t>
    <phoneticPr fontId="30" type="noConversion"/>
  </si>
  <si>
    <t>南投縣新住民生育保健通譯員服務計畫(108HF106)</t>
    <phoneticPr fontId="30" type="noConversion"/>
  </si>
  <si>
    <t>109年南投縣新住民生育保健通譯員服務計畫(109HF110)</t>
    <phoneticPr fontId="30" type="noConversion"/>
  </si>
  <si>
    <t>新住民生育保健通譯員服務計畫(108IF109)</t>
    <phoneticPr fontId="30" type="noConversion"/>
  </si>
  <si>
    <t>新住民生育保健通譯員服務計畫(109IF115)</t>
    <phoneticPr fontId="30" type="noConversion"/>
  </si>
  <si>
    <r>
      <t>新住民生育保健通譯員服務計畫</t>
    </r>
    <r>
      <rPr>
        <sz val="12"/>
        <color indexed="8"/>
        <rFont val="標楷體"/>
        <family val="4"/>
        <charset val="136"/>
      </rPr>
      <t>(108JF112)</t>
    </r>
    <phoneticPr fontId="30" type="noConversion"/>
  </si>
  <si>
    <t>新住民生育保健通譯員服務計畫(109JF111)</t>
    <phoneticPr fontId="30" type="noConversion"/>
  </si>
  <si>
    <t>109年度新住民生育保健通譯員服務計畫(109MF112)</t>
    <phoneticPr fontId="30" type="noConversion"/>
  </si>
  <si>
    <t>新住民配偶生育保健通譯員服務計畫(108OF115)</t>
    <phoneticPr fontId="30" type="noConversion"/>
  </si>
  <si>
    <r>
      <t>108</t>
    </r>
    <r>
      <rPr>
        <sz val="12"/>
        <color indexed="8"/>
        <rFont val="標楷體"/>
        <family val="4"/>
        <charset val="136"/>
      </rPr>
      <t>年度新住民生育保健通譯員服務計畫(108PF116)</t>
    </r>
    <phoneticPr fontId="30" type="noConversion"/>
  </si>
  <si>
    <t>109年度新住民生育保健通譯員服務計畫(109PF119)</t>
    <phoneticPr fontId="30" type="noConversion"/>
  </si>
  <si>
    <t>新住民生育保健通譯員服務計畫(108QF105)</t>
    <phoneticPr fontId="30" type="noConversion"/>
  </si>
  <si>
    <t>新住民生育保健通譯員服務計畫(109QF102)</t>
    <phoneticPr fontId="30" type="noConversion"/>
  </si>
  <si>
    <t>新住民生育保健通譯員培訓計畫(109QF122)</t>
    <phoneticPr fontId="30" type="noConversion"/>
  </si>
  <si>
    <t>109年新住民生育保健通譯員服務及培訓計畫(109RF116)</t>
    <phoneticPr fontId="30" type="noConversion"/>
  </si>
  <si>
    <t>嘉義市新住民生育保健通譯員服務計畫(108TF113)</t>
    <phoneticPr fontId="30" type="noConversion"/>
  </si>
  <si>
    <t>嘉義市新住民生育保健通譯員服務計畫(109TF113)</t>
    <phoneticPr fontId="30" type="noConversion"/>
  </si>
  <si>
    <t>研發及產業訓儲替代役基金</t>
    <phoneticPr fontId="30" type="noConversion"/>
  </si>
  <si>
    <t>役男入營訓練及權益計畫</t>
    <phoneticPr fontId="30" type="noConversion"/>
  </si>
  <si>
    <t>研發及產業訓儲替代役役男入營輸送作業</t>
  </si>
  <si>
    <t>研發及產業訓儲替代役役男家屬生活扶(慰)助</t>
    <phoneticPr fontId="25" type="noConversion"/>
  </si>
  <si>
    <t>苗栗縣政府</t>
    <phoneticPr fontId="25" type="noConversion"/>
  </si>
  <si>
    <t>澎湖縣政府</t>
    <phoneticPr fontId="25" type="noConversion"/>
  </si>
  <si>
    <t>P.43</t>
    <phoneticPr fontId="25" type="noConversion"/>
  </si>
  <si>
    <t>P.45</t>
    <phoneticPr fontId="25" type="noConversion"/>
  </si>
  <si>
    <t>P.57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</si>
</sst>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#,##0;[Red]#,##0"/>
    <numFmt numFmtId="179" formatCode="#,##0_ ;[Red]\-#,##0\ "/>
    <numFmt numFmtId="180" formatCode="#,##0_);[Red]\(#,##0\)"/>
  </numFmts>
  <fonts count="38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10"/>
      <name val="Helv"/>
      <family val="2"/>
    </font>
    <font>
      <sz val="8"/>
      <name val="標楷體"/>
      <family val="4"/>
      <charset val="136"/>
    </font>
    <font>
      <sz val="11"/>
      <name val="標楷體"/>
      <family val="4"/>
      <charset val="136"/>
    </font>
    <font>
      <sz val="9"/>
      <name val="Arial"/>
      <family val="2"/>
    </font>
    <font>
      <sz val="8"/>
      <name val="Arial"/>
      <family val="2"/>
    </font>
    <font>
      <u/>
      <sz val="16"/>
      <name val="標楷體"/>
      <family val="4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color indexed="8"/>
      <name val="Arial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indexed="10"/>
      <name val="標楷體"/>
      <family val="4"/>
      <charset val="136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b/>
      <u/>
      <sz val="16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8"/>
      <name val="標楷體"/>
      <family val="4"/>
      <charset val="136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0" fontId="4" fillId="0" borderId="0"/>
    <xf numFmtId="0" fontId="6" fillId="0" borderId="0"/>
    <xf numFmtId="0" fontId="4" fillId="0" borderId="0">
      <alignment vertical="center"/>
    </xf>
    <xf numFmtId="0" fontId="4" fillId="0" borderId="0"/>
    <xf numFmtId="0" fontId="6" fillId="0" borderId="0"/>
    <xf numFmtId="43" fontId="2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/>
    <xf numFmtId="43" fontId="24" fillId="0" borderId="0" applyFont="0" applyFill="0" applyBorder="0" applyAlignment="0" applyProtection="0">
      <alignment vertical="center"/>
    </xf>
    <xf numFmtId="0" fontId="4" fillId="0" borderId="0"/>
    <xf numFmtId="0" fontId="6" fillId="0" borderId="0"/>
    <xf numFmtId="43" fontId="4" fillId="0" borderId="0" applyFont="0" applyFill="0" applyBorder="0" applyAlignment="0" applyProtection="0">
      <alignment vertical="center"/>
    </xf>
    <xf numFmtId="0" fontId="6" fillId="0" borderId="0"/>
    <xf numFmtId="0" fontId="7" fillId="0" borderId="0"/>
    <xf numFmtId="0" fontId="24" fillId="0" borderId="0">
      <alignment vertical="center"/>
    </xf>
    <xf numFmtId="0" fontId="1" fillId="0" borderId="0">
      <alignment vertical="center"/>
    </xf>
  </cellStyleXfs>
  <cellXfs count="277">
    <xf numFmtId="0" fontId="0" fillId="0" borderId="0" xfId="0">
      <alignment vertical="center"/>
    </xf>
    <xf numFmtId="0" fontId="5" fillId="0" borderId="0" xfId="4" applyFont="1"/>
    <xf numFmtId="49" fontId="5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vertical="top" wrapText="1"/>
    </xf>
    <xf numFmtId="176" fontId="10" fillId="0" borderId="2" xfId="0" applyNumberFormat="1" applyFont="1" applyFill="1" applyBorder="1" applyAlignment="1">
      <alignment horizontal="right" vertical="top" wrapText="1"/>
    </xf>
    <xf numFmtId="49" fontId="11" fillId="0" borderId="3" xfId="0" applyNumberFormat="1" applyFont="1" applyFill="1" applyBorder="1" applyAlignment="1">
      <alignment vertical="top" wrapText="1"/>
    </xf>
    <xf numFmtId="176" fontId="10" fillId="0" borderId="3" xfId="0" applyNumberFormat="1" applyFont="1" applyFill="1" applyBorder="1" applyAlignment="1">
      <alignment horizontal="right" vertical="top" wrapText="1"/>
    </xf>
    <xf numFmtId="49" fontId="11" fillId="0" borderId="4" xfId="0" applyNumberFormat="1" applyFont="1" applyFill="1" applyBorder="1" applyAlignment="1">
      <alignment vertical="top" wrapText="1"/>
    </xf>
    <xf numFmtId="176" fontId="6" fillId="0" borderId="5" xfId="0" applyNumberFormat="1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top" wrapText="1" indent="1"/>
    </xf>
    <xf numFmtId="49" fontId="6" fillId="2" borderId="2" xfId="0" applyNumberFormat="1" applyFont="1" applyFill="1" applyBorder="1" applyAlignment="1">
      <alignment vertical="top" wrapText="1"/>
    </xf>
    <xf numFmtId="0" fontId="6" fillId="0" borderId="2" xfId="4" applyFont="1" applyFill="1" applyBorder="1" applyAlignment="1">
      <alignment horizontal="left" vertical="top" wrapText="1" indent="1"/>
    </xf>
    <xf numFmtId="0" fontId="6" fillId="0" borderId="2" xfId="4" applyFont="1" applyFill="1" applyBorder="1" applyAlignment="1">
      <alignment vertical="top" wrapText="1"/>
    </xf>
    <xf numFmtId="0" fontId="6" fillId="0" borderId="2" xfId="4" applyFont="1" applyFill="1" applyBorder="1" applyAlignment="1">
      <alignment horizontal="left" vertical="top" wrapText="1" indent="2"/>
    </xf>
    <xf numFmtId="0" fontId="6" fillId="0" borderId="2" xfId="4" applyFont="1" applyFill="1" applyBorder="1" applyAlignment="1">
      <alignment horizontal="left" vertical="top" indent="2"/>
    </xf>
    <xf numFmtId="0" fontId="6" fillId="0" borderId="3" xfId="4" applyFont="1" applyFill="1" applyBorder="1" applyAlignment="1">
      <alignment vertical="top" wrapText="1"/>
    </xf>
    <xf numFmtId="0" fontId="6" fillId="0" borderId="2" xfId="5" applyFont="1" applyFill="1" applyBorder="1" applyAlignment="1">
      <alignment vertical="top" wrapText="1"/>
    </xf>
    <xf numFmtId="176" fontId="14" fillId="2" borderId="6" xfId="4" applyNumberFormat="1" applyFont="1" applyFill="1" applyBorder="1" applyAlignment="1">
      <alignment horizontal="right" vertical="top"/>
    </xf>
    <xf numFmtId="177" fontId="14" fillId="2" borderId="6" xfId="6" applyNumberFormat="1" applyFont="1" applyFill="1" applyBorder="1" applyAlignment="1">
      <alignment horizontal="right" vertical="top"/>
    </xf>
    <xf numFmtId="176" fontId="14" fillId="2" borderId="2" xfId="4" applyNumberFormat="1" applyFont="1" applyFill="1" applyBorder="1" applyAlignment="1">
      <alignment vertical="top"/>
    </xf>
    <xf numFmtId="177" fontId="14" fillId="2" borderId="2" xfId="6" applyNumberFormat="1" applyFont="1" applyFill="1" applyBorder="1" applyAlignment="1">
      <alignment vertical="top"/>
    </xf>
    <xf numFmtId="177" fontId="14" fillId="0" borderId="2" xfId="6" applyNumberFormat="1" applyFont="1" applyFill="1" applyBorder="1" applyAlignment="1">
      <alignment vertical="top"/>
    </xf>
    <xf numFmtId="177" fontId="14" fillId="0" borderId="2" xfId="9" applyNumberFormat="1" applyFont="1" applyFill="1" applyBorder="1" applyAlignment="1">
      <alignment vertical="top"/>
    </xf>
    <xf numFmtId="177" fontId="14" fillId="0" borderId="2" xfId="9" applyNumberFormat="1" applyFont="1" applyFill="1" applyBorder="1" applyAlignment="1">
      <alignment horizontal="center" vertical="top"/>
    </xf>
    <xf numFmtId="176" fontId="14" fillId="0" borderId="2" xfId="4" applyNumberFormat="1" applyFont="1" applyFill="1" applyBorder="1" applyAlignment="1">
      <alignment vertical="top"/>
    </xf>
    <xf numFmtId="177" fontId="14" fillId="0" borderId="2" xfId="6" applyNumberFormat="1" applyFont="1" applyFill="1" applyBorder="1" applyAlignment="1">
      <alignment horizontal="right" vertical="top"/>
    </xf>
    <xf numFmtId="41" fontId="14" fillId="0" borderId="2" xfId="1" applyNumberFormat="1" applyFont="1" applyFill="1" applyBorder="1" applyAlignment="1">
      <alignment horizontal="center" vertical="top"/>
    </xf>
    <xf numFmtId="0" fontId="6" fillId="0" borderId="2" xfId="4" applyFont="1" applyFill="1" applyBorder="1" applyAlignment="1">
      <alignment wrapText="1"/>
    </xf>
    <xf numFmtId="0" fontId="6" fillId="0" borderId="3" xfId="4" applyFont="1" applyFill="1" applyBorder="1" applyAlignment="1">
      <alignment wrapText="1"/>
    </xf>
    <xf numFmtId="49" fontId="22" fillId="0" borderId="2" xfId="0" applyNumberFormat="1" applyFont="1" applyFill="1" applyBorder="1" applyAlignment="1">
      <alignment horizontal="center" vertical="top" wrapText="1"/>
    </xf>
    <xf numFmtId="49" fontId="23" fillId="0" borderId="7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6" fillId="0" borderId="3" xfId="4" applyFont="1" applyFill="1" applyBorder="1" applyAlignment="1">
      <alignment horizontal="left" vertical="top" wrapText="1" indent="2"/>
    </xf>
    <xf numFmtId="49" fontId="6" fillId="0" borderId="2" xfId="0" applyNumberFormat="1" applyFont="1" applyFill="1" applyBorder="1" applyAlignment="1">
      <alignment vertical="top" wrapText="1"/>
    </xf>
    <xf numFmtId="0" fontId="5" fillId="0" borderId="0" xfId="4" applyFont="1" applyFill="1"/>
    <xf numFmtId="49" fontId="8" fillId="0" borderId="0" xfId="0" applyNumberFormat="1" applyFont="1" applyFill="1" applyBorder="1" applyAlignment="1">
      <alignment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top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21" fillId="2" borderId="6" xfId="0" applyNumberFormat="1" applyFont="1" applyFill="1" applyBorder="1" applyAlignment="1">
      <alignment horizontal="left" vertical="center" wrapText="1"/>
    </xf>
    <xf numFmtId="177" fontId="14" fillId="2" borderId="6" xfId="6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176" fontId="14" fillId="0" borderId="3" xfId="4" applyNumberFormat="1" applyFont="1" applyFill="1" applyBorder="1" applyAlignment="1">
      <alignment vertical="top"/>
    </xf>
    <xf numFmtId="49" fontId="22" fillId="0" borderId="0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top" wrapText="1"/>
    </xf>
    <xf numFmtId="0" fontId="6" fillId="0" borderId="3" xfId="4" applyFont="1" applyFill="1" applyBorder="1" applyAlignment="1">
      <alignment horizontal="left" vertical="top" wrapText="1" indent="1"/>
    </xf>
    <xf numFmtId="0" fontId="6" fillId="0" borderId="3" xfId="5" applyFont="1" applyFill="1" applyBorder="1" applyAlignment="1">
      <alignment vertical="top" wrapText="1"/>
    </xf>
    <xf numFmtId="41" fontId="14" fillId="0" borderId="3" xfId="1" applyNumberFormat="1" applyFont="1" applyFill="1" applyBorder="1" applyAlignment="1">
      <alignment horizontal="center" vertical="top"/>
    </xf>
    <xf numFmtId="0" fontId="6" fillId="0" borderId="6" xfId="4" applyFont="1" applyFill="1" applyBorder="1" applyAlignment="1">
      <alignment horizontal="left" vertical="top" indent="2"/>
    </xf>
    <xf numFmtId="0" fontId="6" fillId="0" borderId="6" xfId="5" applyFont="1" applyFill="1" applyBorder="1" applyAlignment="1">
      <alignment vertical="top" wrapText="1"/>
    </xf>
    <xf numFmtId="41" fontId="14" fillId="0" borderId="6" xfId="1" applyNumberFormat="1" applyFont="1" applyFill="1" applyBorder="1" applyAlignment="1">
      <alignment horizontal="center" vertical="top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>
      <alignment vertical="top" wrapText="1"/>
    </xf>
    <xf numFmtId="0" fontId="6" fillId="0" borderId="3" xfId="4" applyFont="1" applyFill="1" applyBorder="1" applyAlignment="1">
      <alignment horizontal="left" vertical="top" indent="2"/>
    </xf>
    <xf numFmtId="49" fontId="6" fillId="0" borderId="3" xfId="0" applyNumberFormat="1" applyFont="1" applyFill="1" applyBorder="1" applyAlignment="1">
      <alignment vertical="top" wrapText="1"/>
    </xf>
    <xf numFmtId="177" fontId="14" fillId="0" borderId="3" xfId="6" applyNumberFormat="1" applyFont="1" applyFill="1" applyBorder="1" applyAlignment="1">
      <alignment horizontal="right" vertical="top"/>
    </xf>
    <xf numFmtId="0" fontId="6" fillId="0" borderId="2" xfId="5" applyFont="1" applyFill="1" applyBorder="1" applyAlignment="1">
      <alignment horizontal="left" vertical="top" wrapText="1"/>
    </xf>
    <xf numFmtId="176" fontId="14" fillId="0" borderId="2" xfId="13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center" wrapText="1"/>
    </xf>
    <xf numFmtId="178" fontId="6" fillId="0" borderId="2" xfId="0" applyNumberFormat="1" applyFont="1" applyFill="1" applyBorder="1" applyAlignment="1">
      <alignment vertical="center" wrapText="1"/>
    </xf>
    <xf numFmtId="0" fontId="6" fillId="0" borderId="2" xfId="1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3" xfId="14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top" wrapText="1"/>
    </xf>
    <xf numFmtId="179" fontId="5" fillId="0" borderId="0" xfId="12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left" vertical="top" wrapText="1" indent="2"/>
    </xf>
    <xf numFmtId="49" fontId="6" fillId="0" borderId="2" xfId="0" applyNumberFormat="1" applyFont="1" applyFill="1" applyBorder="1" applyAlignment="1">
      <alignment horizontal="left" vertical="top" wrapText="1" indent="1"/>
    </xf>
    <xf numFmtId="49" fontId="6" fillId="0" borderId="3" xfId="0" applyNumberFormat="1" applyFont="1" applyFill="1" applyBorder="1" applyAlignment="1">
      <alignment horizontal="left" vertical="top" wrapText="1" indent="2"/>
    </xf>
    <xf numFmtId="49" fontId="6" fillId="0" borderId="6" xfId="0" applyNumberFormat="1" applyFont="1" applyFill="1" applyBorder="1" applyAlignment="1">
      <alignment horizontal="left" vertical="center" wrapText="1" indent="1"/>
    </xf>
    <xf numFmtId="177" fontId="14" fillId="0" borderId="5" xfId="6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center" wrapText="1" indent="1"/>
    </xf>
    <xf numFmtId="177" fontId="14" fillId="0" borderId="13" xfId="6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4" fillId="0" borderId="0" xfId="3">
      <alignment vertical="center"/>
    </xf>
    <xf numFmtId="49" fontId="9" fillId="0" borderId="1" xfId="3" applyNumberFormat="1" applyFont="1" applyFill="1" applyBorder="1" applyAlignment="1">
      <alignment horizontal="right" vertical="center" wrapText="1"/>
    </xf>
    <xf numFmtId="49" fontId="6" fillId="0" borderId="5" xfId="3" applyNumberFormat="1" applyFont="1" applyFill="1" applyBorder="1" applyAlignment="1">
      <alignment horizontal="center" vertical="center" wrapText="1"/>
    </xf>
    <xf numFmtId="177" fontId="6" fillId="0" borderId="5" xfId="15" applyNumberFormat="1" applyFont="1" applyFill="1" applyBorder="1" applyAlignment="1">
      <alignment horizontal="center" vertical="center" wrapText="1"/>
    </xf>
    <xf numFmtId="0" fontId="6" fillId="0" borderId="2" xfId="3" applyFont="1" applyBorder="1">
      <alignment vertical="center"/>
    </xf>
    <xf numFmtId="177" fontId="6" fillId="0" borderId="2" xfId="15" applyNumberFormat="1" applyFont="1" applyBorder="1">
      <alignment vertical="center"/>
    </xf>
    <xf numFmtId="0" fontId="6" fillId="0" borderId="3" xfId="3" applyFont="1" applyBorder="1">
      <alignment vertical="center"/>
    </xf>
    <xf numFmtId="177" fontId="6" fillId="0" borderId="3" xfId="15" applyNumberFormat="1" applyFont="1" applyBorder="1">
      <alignment vertical="center"/>
    </xf>
    <xf numFmtId="0" fontId="6" fillId="0" borderId="0" xfId="3" applyFont="1">
      <alignment vertical="center"/>
    </xf>
    <xf numFmtId="177" fontId="0" fillId="0" borderId="0" xfId="15" applyNumberFormat="1" applyFont="1">
      <alignment vertical="center"/>
    </xf>
    <xf numFmtId="0" fontId="14" fillId="0" borderId="0" xfId="16" applyFont="1" applyFill="1"/>
    <xf numFmtId="49" fontId="23" fillId="0" borderId="0" xfId="0" applyNumberFormat="1" applyFont="1" applyFill="1" applyBorder="1" applyAlignment="1">
      <alignment horizontal="left" vertical="top" wrapText="1"/>
    </xf>
    <xf numFmtId="0" fontId="14" fillId="0" borderId="0" xfId="16" applyFont="1" applyFill="1" applyBorder="1"/>
    <xf numFmtId="0" fontId="27" fillId="0" borderId="0" xfId="17" applyFont="1" applyFill="1" applyBorder="1" applyAlignment="1">
      <alignment vertical="top" wrapText="1"/>
    </xf>
    <xf numFmtId="177" fontId="14" fillId="0" borderId="3" xfId="6" applyNumberFormat="1" applyFont="1" applyFill="1" applyBorder="1" applyAlignment="1">
      <alignment vertical="top"/>
    </xf>
    <xf numFmtId="0" fontId="27" fillId="0" borderId="1" xfId="17" applyFont="1" applyFill="1" applyBorder="1" applyAlignment="1">
      <alignment vertical="top" wrapText="1"/>
    </xf>
    <xf numFmtId="0" fontId="6" fillId="0" borderId="6" xfId="4" applyFont="1" applyFill="1" applyBorder="1" applyAlignment="1">
      <alignment horizontal="left" vertical="top" wrapText="1" indent="1"/>
    </xf>
    <xf numFmtId="49" fontId="6" fillId="0" borderId="6" xfId="0" applyNumberFormat="1" applyFont="1" applyFill="1" applyBorder="1" applyAlignment="1">
      <alignment vertical="top" wrapText="1"/>
    </xf>
    <xf numFmtId="177" fontId="14" fillId="0" borderId="6" xfId="6" applyNumberFormat="1" applyFont="1" applyFill="1" applyBorder="1" applyAlignment="1">
      <alignment horizontal="right" vertical="top"/>
    </xf>
    <xf numFmtId="177" fontId="14" fillId="0" borderId="3" xfId="9" applyNumberFormat="1" applyFont="1" applyFill="1" applyBorder="1" applyAlignment="1">
      <alignment vertical="top"/>
    </xf>
    <xf numFmtId="0" fontId="6" fillId="0" borderId="6" xfId="4" applyFont="1" applyFill="1" applyBorder="1" applyAlignment="1">
      <alignment vertical="top" wrapText="1"/>
    </xf>
    <xf numFmtId="0" fontId="6" fillId="0" borderId="6" xfId="4" applyFont="1" applyFill="1" applyBorder="1" applyAlignment="1">
      <alignment wrapText="1"/>
    </xf>
    <xf numFmtId="177" fontId="14" fillId="0" borderId="6" xfId="9" applyNumberFormat="1" applyFont="1" applyFill="1" applyBorder="1" applyAlignment="1">
      <alignment vertical="top"/>
    </xf>
    <xf numFmtId="0" fontId="6" fillId="0" borderId="6" xfId="4" applyFont="1" applyFill="1" applyBorder="1" applyAlignment="1">
      <alignment horizontal="left" vertical="top" wrapText="1" indent="2"/>
    </xf>
    <xf numFmtId="177" fontId="14" fillId="0" borderId="6" xfId="6" applyNumberFormat="1" applyFont="1" applyFill="1" applyBorder="1" applyAlignment="1">
      <alignment vertical="top"/>
    </xf>
    <xf numFmtId="0" fontId="6" fillId="0" borderId="6" xfId="0" applyFont="1" applyFill="1" applyBorder="1" applyAlignment="1">
      <alignment vertical="center" wrapText="1"/>
    </xf>
    <xf numFmtId="178" fontId="6" fillId="0" borderId="3" xfId="0" applyNumberFormat="1" applyFont="1" applyFill="1" applyBorder="1" applyAlignment="1">
      <alignment vertical="center" wrapText="1"/>
    </xf>
    <xf numFmtId="178" fontId="6" fillId="0" borderId="6" xfId="0" applyNumberFormat="1" applyFont="1" applyFill="1" applyBorder="1" applyAlignment="1">
      <alignment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49" fontId="6" fillId="0" borderId="6" xfId="0" applyNumberFormat="1" applyFont="1" applyFill="1" applyBorder="1" applyAlignment="1">
      <alignment horizontal="left" vertical="top" wrapText="1" indent="2"/>
    </xf>
    <xf numFmtId="176" fontId="14" fillId="0" borderId="6" xfId="4" applyNumberFormat="1" applyFont="1" applyFill="1" applyBorder="1" applyAlignment="1">
      <alignment vertical="top"/>
    </xf>
    <xf numFmtId="49" fontId="21" fillId="0" borderId="6" xfId="0" applyNumberFormat="1" applyFont="1" applyFill="1" applyBorder="1" applyAlignment="1">
      <alignment horizontal="left" vertical="center" wrapText="1"/>
    </xf>
    <xf numFmtId="177" fontId="14" fillId="0" borderId="6" xfId="6" applyNumberFormat="1" applyFont="1" applyFill="1" applyBorder="1" applyAlignment="1">
      <alignment horizontal="right" vertical="center"/>
    </xf>
    <xf numFmtId="49" fontId="21" fillId="0" borderId="14" xfId="3" applyNumberFormat="1" applyFont="1" applyFill="1" applyBorder="1" applyAlignment="1">
      <alignment horizontal="left" vertical="center" wrapText="1"/>
    </xf>
    <xf numFmtId="49" fontId="21" fillId="0" borderId="6" xfId="3" applyNumberFormat="1" applyFont="1" applyFill="1" applyBorder="1" applyAlignment="1">
      <alignment horizontal="left" vertical="center" wrapText="1"/>
    </xf>
    <xf numFmtId="49" fontId="6" fillId="0" borderId="6" xfId="3" applyNumberFormat="1" applyFont="1" applyFill="1" applyBorder="1" applyAlignment="1">
      <alignment horizontal="center" vertical="center" wrapText="1"/>
    </xf>
    <xf numFmtId="177" fontId="6" fillId="0" borderId="6" xfId="6" applyNumberFormat="1" applyFont="1" applyFill="1" applyBorder="1" applyAlignment="1">
      <alignment horizontal="right" vertical="center"/>
    </xf>
    <xf numFmtId="177" fontId="14" fillId="0" borderId="6" xfId="15" applyNumberFormat="1" applyFont="1" applyFill="1" applyBorder="1" applyAlignment="1">
      <alignment horizontal="center" vertical="center" wrapText="1"/>
    </xf>
    <xf numFmtId="49" fontId="26" fillId="0" borderId="0" xfId="3" applyNumberFormat="1" applyFont="1" applyFill="1" applyBorder="1" applyAlignment="1">
      <alignment horizontal="left" vertical="center" wrapText="1"/>
    </xf>
    <xf numFmtId="49" fontId="5" fillId="0" borderId="0" xfId="3" applyNumberFormat="1" applyFont="1" applyFill="1" applyBorder="1" applyAlignment="1">
      <alignment horizontal="center" vertical="top" wrapText="1"/>
    </xf>
    <xf numFmtId="176" fontId="28" fillId="0" borderId="5" xfId="4" applyNumberFormat="1" applyFont="1" applyFill="1" applyBorder="1" applyAlignment="1">
      <alignment horizontal="right" vertical="center"/>
    </xf>
    <xf numFmtId="176" fontId="21" fillId="0" borderId="5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top" wrapText="1"/>
    </xf>
    <xf numFmtId="177" fontId="28" fillId="0" borderId="5" xfId="6" applyNumberFormat="1" applyFont="1" applyFill="1" applyBorder="1" applyAlignment="1">
      <alignment horizontal="right" vertical="center"/>
    </xf>
    <xf numFmtId="0" fontId="29" fillId="0" borderId="0" xfId="4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177" fontId="14" fillId="0" borderId="2" xfId="6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top" indent="2"/>
    </xf>
    <xf numFmtId="180" fontId="14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top" indent="2"/>
    </xf>
    <xf numFmtId="180" fontId="14" fillId="0" borderId="3" xfId="0" applyNumberFormat="1" applyFont="1" applyFill="1" applyBorder="1" applyAlignment="1">
      <alignment vertical="center"/>
    </xf>
    <xf numFmtId="0" fontId="5" fillId="0" borderId="1" xfId="4" applyFont="1" applyFill="1" applyBorder="1"/>
    <xf numFmtId="0" fontId="6" fillId="0" borderId="6" xfId="0" applyFont="1" applyFill="1" applyBorder="1" applyAlignment="1">
      <alignment horizontal="left" vertical="top" indent="2"/>
    </xf>
    <xf numFmtId="0" fontId="6" fillId="0" borderId="6" xfId="0" applyFont="1" applyFill="1" applyBorder="1" applyAlignment="1">
      <alignment vertical="top" wrapText="1"/>
    </xf>
    <xf numFmtId="180" fontId="14" fillId="0" borderId="6" xfId="0" applyNumberFormat="1" applyFont="1" applyFill="1" applyBorder="1" applyAlignment="1">
      <alignment vertical="center"/>
    </xf>
    <xf numFmtId="0" fontId="5" fillId="0" borderId="15" xfId="4" applyFont="1" applyFill="1" applyBorder="1"/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5" fillId="0" borderId="0" xfId="4" applyFont="1" applyFill="1" applyBorder="1"/>
    <xf numFmtId="0" fontId="6" fillId="0" borderId="2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14" fillId="0" borderId="2" xfId="0" applyFont="1" applyFill="1" applyBorder="1" applyAlignment="1"/>
    <xf numFmtId="176" fontId="10" fillId="0" borderId="2" xfId="0" applyNumberFormat="1" applyFont="1" applyFill="1" applyBorder="1" applyAlignment="1">
      <alignment horizontal="right" vertical="center" wrapText="1"/>
    </xf>
    <xf numFmtId="180" fontId="14" fillId="0" borderId="2" xfId="0" applyNumberFormat="1" applyFont="1" applyFill="1" applyBorder="1" applyAlignment="1">
      <alignment vertical="top"/>
    </xf>
    <xf numFmtId="178" fontId="5" fillId="0" borderId="0" xfId="0" applyNumberFormat="1" applyFont="1" applyFill="1" applyBorder="1" applyAlignment="1">
      <alignment horizontal="center" vertical="top" wrapText="1"/>
    </xf>
    <xf numFmtId="180" fontId="14" fillId="0" borderId="3" xfId="0" applyNumberFormat="1" applyFont="1" applyFill="1" applyBorder="1" applyAlignment="1">
      <alignment vertical="top"/>
    </xf>
    <xf numFmtId="180" fontId="14" fillId="0" borderId="6" xfId="0" applyNumberFormat="1" applyFont="1" applyFill="1" applyBorder="1" applyAlignment="1">
      <alignment vertical="top"/>
    </xf>
    <xf numFmtId="49" fontId="22" fillId="0" borderId="0" xfId="18" applyNumberFormat="1" applyFont="1" applyFill="1" applyBorder="1" applyAlignment="1">
      <alignment horizontal="center" vertical="top" wrapText="1"/>
    </xf>
    <xf numFmtId="49" fontId="23" fillId="0" borderId="0" xfId="18" applyNumberFormat="1" applyFont="1" applyFill="1" applyBorder="1" applyAlignment="1">
      <alignment horizontal="center" vertical="top" wrapText="1"/>
    </xf>
    <xf numFmtId="0" fontId="14" fillId="0" borderId="0" xfId="18" applyFont="1" applyFill="1" applyAlignment="1"/>
    <xf numFmtId="49" fontId="23" fillId="0" borderId="0" xfId="18" applyNumberFormat="1" applyFont="1" applyFill="1" applyBorder="1" applyAlignment="1">
      <alignment horizontal="left" vertical="top" wrapText="1"/>
    </xf>
    <xf numFmtId="49" fontId="23" fillId="0" borderId="0" xfId="18" applyNumberFormat="1" applyFont="1" applyFill="1" applyBorder="1" applyAlignment="1">
      <alignment horizontal="left" vertical="center" wrapText="1"/>
    </xf>
    <xf numFmtId="0" fontId="20" fillId="0" borderId="0" xfId="18" applyFont="1" applyFill="1" applyBorder="1" applyAlignment="1">
      <alignment horizontal="center"/>
    </xf>
    <xf numFmtId="0" fontId="9" fillId="0" borderId="0" xfId="18" applyFont="1" applyFill="1" applyBorder="1" applyAlignment="1">
      <alignment horizontal="right"/>
    </xf>
    <xf numFmtId="0" fontId="9" fillId="0" borderId="0" xfId="18" applyFont="1" applyFill="1" applyAlignment="1"/>
    <xf numFmtId="49" fontId="6" fillId="0" borderId="5" xfId="18" applyNumberFormat="1" applyFont="1" applyFill="1" applyBorder="1" applyAlignment="1">
      <alignment horizontal="distributed" vertical="center" wrapText="1"/>
    </xf>
    <xf numFmtId="49" fontId="6" fillId="0" borderId="5" xfId="18" applyNumberFormat="1" applyFont="1" applyFill="1" applyBorder="1" applyAlignment="1">
      <alignment horizontal="center" vertical="center" wrapText="1"/>
    </xf>
    <xf numFmtId="176" fontId="6" fillId="0" borderId="5" xfId="18" applyNumberFormat="1" applyFont="1" applyFill="1" applyBorder="1" applyAlignment="1">
      <alignment horizontal="center" vertical="center" wrapText="1"/>
    </xf>
    <xf numFmtId="0" fontId="14" fillId="0" borderId="0" xfId="18" applyFont="1" applyFill="1" applyAlignment="1">
      <alignment horizontal="center" vertical="center"/>
    </xf>
    <xf numFmtId="0" fontId="6" fillId="0" borderId="0" xfId="18" applyFont="1" applyFill="1" applyAlignment="1"/>
    <xf numFmtId="0" fontId="33" fillId="0" borderId="2" xfId="18" applyFont="1" applyFill="1" applyBorder="1" applyAlignment="1">
      <alignment horizontal="left" vertical="center" wrapText="1"/>
    </xf>
    <xf numFmtId="0" fontId="6" fillId="0" borderId="2" xfId="18" applyFont="1" applyFill="1" applyBorder="1" applyAlignment="1"/>
    <xf numFmtId="180" fontId="34" fillId="0" borderId="2" xfId="19" applyNumberFormat="1" applyFont="1" applyFill="1" applyBorder="1" applyAlignment="1">
      <alignment vertical="top" wrapText="1"/>
    </xf>
    <xf numFmtId="0" fontId="33" fillId="0" borderId="2" xfId="18" applyFont="1" applyFill="1" applyBorder="1" applyAlignment="1">
      <alignment horizontal="left" vertical="top" wrapText="1"/>
    </xf>
    <xf numFmtId="0" fontId="6" fillId="0" borderId="2" xfId="18" applyFont="1" applyFill="1" applyBorder="1" applyAlignment="1">
      <alignment vertical="center" wrapText="1"/>
    </xf>
    <xf numFmtId="0" fontId="33" fillId="0" borderId="2" xfId="18" applyFont="1" applyFill="1" applyBorder="1" applyAlignment="1">
      <alignment horizontal="left" vertical="top" wrapText="1" indent="2"/>
    </xf>
    <xf numFmtId="0" fontId="6" fillId="0" borderId="0" xfId="18" applyFont="1" applyFill="1" applyBorder="1" applyAlignment="1"/>
    <xf numFmtId="0" fontId="33" fillId="0" borderId="3" xfId="18" applyFont="1" applyFill="1" applyBorder="1" applyAlignment="1">
      <alignment horizontal="left" vertical="top" wrapText="1" indent="2"/>
    </xf>
    <xf numFmtId="0" fontId="35" fillId="0" borderId="3" xfId="18" applyFont="1" applyFill="1" applyBorder="1" applyAlignment="1">
      <alignment horizontal="left" vertical="top" wrapText="1"/>
    </xf>
    <xf numFmtId="0" fontId="6" fillId="0" borderId="3" xfId="18" applyFont="1" applyFill="1" applyBorder="1" applyAlignment="1">
      <alignment vertical="center" wrapText="1"/>
    </xf>
    <xf numFmtId="180" fontId="34" fillId="0" borderId="3" xfId="19" applyNumberFormat="1" applyFont="1" applyFill="1" applyBorder="1" applyAlignment="1">
      <alignment vertical="top" wrapText="1"/>
    </xf>
    <xf numFmtId="0" fontId="6" fillId="0" borderId="1" xfId="18" applyFont="1" applyFill="1" applyBorder="1" applyAlignment="1"/>
    <xf numFmtId="0" fontId="33" fillId="0" borderId="6" xfId="18" applyFont="1" applyFill="1" applyBorder="1" applyAlignment="1">
      <alignment horizontal="left" vertical="top" wrapText="1"/>
    </xf>
    <xf numFmtId="0" fontId="33" fillId="0" borderId="6" xfId="18" applyFont="1" applyFill="1" applyBorder="1" applyAlignment="1">
      <alignment horizontal="left" vertical="center" wrapText="1"/>
    </xf>
    <xf numFmtId="0" fontId="6" fillId="0" borderId="6" xfId="18" applyFont="1" applyFill="1" applyBorder="1" applyAlignment="1">
      <alignment vertical="center" wrapText="1"/>
    </xf>
    <xf numFmtId="180" fontId="34" fillId="0" borderId="6" xfId="19" applyNumberFormat="1" applyFont="1" applyFill="1" applyBorder="1" applyAlignment="1">
      <alignment vertical="top" wrapText="1"/>
    </xf>
    <xf numFmtId="0" fontId="6" fillId="0" borderId="15" xfId="18" applyFont="1" applyFill="1" applyBorder="1" applyAlignment="1"/>
    <xf numFmtId="0" fontId="33" fillId="0" borderId="3" xfId="18" applyFont="1" applyFill="1" applyBorder="1" applyAlignment="1">
      <alignment horizontal="left" vertical="top" wrapText="1"/>
    </xf>
    <xf numFmtId="0" fontId="33" fillId="0" borderId="6" xfId="18" applyFont="1" applyFill="1" applyBorder="1" applyAlignment="1">
      <alignment horizontal="left" vertical="top" wrapText="1" indent="2"/>
    </xf>
    <xf numFmtId="0" fontId="9" fillId="0" borderId="2" xfId="18" applyFont="1" applyFill="1" applyBorder="1" applyAlignment="1">
      <alignment horizontal="center" vertical="center" wrapText="1"/>
    </xf>
    <xf numFmtId="180" fontId="6" fillId="0" borderId="5" xfId="19" applyNumberFormat="1" applyFont="1" applyFill="1" applyBorder="1" applyAlignment="1">
      <alignment vertical="center" wrapText="1"/>
    </xf>
    <xf numFmtId="0" fontId="9" fillId="0" borderId="2" xfId="18" applyFont="1" applyFill="1" applyBorder="1" applyAlignment="1">
      <alignment horizontal="left" vertical="center" wrapText="1"/>
    </xf>
    <xf numFmtId="0" fontId="9" fillId="0" borderId="2" xfId="18" applyFont="1" applyFill="1" applyBorder="1" applyAlignment="1">
      <alignment horizontal="center" vertical="top" wrapText="1"/>
    </xf>
    <xf numFmtId="0" fontId="33" fillId="0" borderId="3" xfId="18" applyFont="1" applyFill="1" applyBorder="1" applyAlignment="1">
      <alignment horizontal="left" vertical="center" wrapText="1"/>
    </xf>
    <xf numFmtId="0" fontId="14" fillId="0" borderId="0" xfId="0" applyFont="1" applyFill="1" applyAlignment="1"/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/>
    <xf numFmtId="49" fontId="6" fillId="0" borderId="5" xfId="0" applyNumberFormat="1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7" xfId="0" applyFont="1" applyFill="1" applyBorder="1" applyAlignment="1"/>
    <xf numFmtId="0" fontId="33" fillId="0" borderId="2" xfId="0" applyFont="1" applyFill="1" applyBorder="1" applyAlignment="1">
      <alignment horizontal="left" vertical="center" wrapText="1"/>
    </xf>
    <xf numFmtId="180" fontId="14" fillId="0" borderId="0" xfId="0" applyNumberFormat="1" applyFont="1" applyFill="1" applyAlignment="1"/>
    <xf numFmtId="0" fontId="6" fillId="0" borderId="2" xfId="4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vertical="center" wrapText="1"/>
    </xf>
    <xf numFmtId="180" fontId="14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left" vertical="center" indent="2"/>
    </xf>
    <xf numFmtId="0" fontId="9" fillId="0" borderId="2" xfId="0" applyFont="1" applyFill="1" applyBorder="1" applyAlignment="1">
      <alignment vertical="center" wrapText="1"/>
    </xf>
    <xf numFmtId="41" fontId="14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indent="2"/>
    </xf>
    <xf numFmtId="0" fontId="6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1" fontId="14" fillId="0" borderId="3" xfId="0" applyNumberFormat="1" applyFont="1" applyFill="1" applyBorder="1" applyAlignment="1">
      <alignment vertical="center"/>
    </xf>
    <xf numFmtId="0" fontId="14" fillId="0" borderId="0" xfId="0" applyFont="1" applyFill="1" applyBorder="1" applyAlignment="1"/>
    <xf numFmtId="0" fontId="37" fillId="0" borderId="0" xfId="0" applyFont="1" applyFill="1" applyAlignment="1"/>
    <xf numFmtId="0" fontId="14" fillId="0" borderId="15" xfId="0" applyFont="1" applyFill="1" applyBorder="1" applyAlignment="1"/>
    <xf numFmtId="0" fontId="6" fillId="0" borderId="3" xfId="0" applyFont="1" applyFill="1" applyBorder="1" applyAlignment="1">
      <alignment vertical="top"/>
    </xf>
    <xf numFmtId="0" fontId="21" fillId="0" borderId="6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6" xfId="18" applyFont="1" applyFill="1" applyBorder="1" applyAlignment="1">
      <alignment vertical="center" wrapText="1"/>
    </xf>
    <xf numFmtId="0" fontId="6" fillId="0" borderId="6" xfId="18" applyFont="1" applyFill="1" applyBorder="1" applyAlignment="1"/>
    <xf numFmtId="180" fontId="14" fillId="0" borderId="6" xfId="18" applyNumberFormat="1" applyFont="1" applyFill="1" applyBorder="1" applyAlignment="1">
      <alignment vertical="center"/>
    </xf>
    <xf numFmtId="0" fontId="14" fillId="0" borderId="6" xfId="0" applyFont="1" applyFill="1" applyBorder="1" applyAlignment="1"/>
    <xf numFmtId="0" fontId="36" fillId="0" borderId="6" xfId="0" applyFont="1" applyFill="1" applyBorder="1" applyAlignment="1"/>
    <xf numFmtId="49" fontId="21" fillId="0" borderId="2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indent="2"/>
    </xf>
    <xf numFmtId="0" fontId="9" fillId="0" borderId="6" xfId="0" applyFont="1" applyFill="1" applyBorder="1" applyAlignment="1">
      <alignment vertical="center" wrapText="1"/>
    </xf>
    <xf numFmtId="176" fontId="14" fillId="0" borderId="6" xfId="4" applyNumberFormat="1" applyFont="1" applyFill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49" fontId="9" fillId="0" borderId="8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distributed" vertical="center" wrapText="1"/>
    </xf>
    <xf numFmtId="49" fontId="6" fillId="0" borderId="2" xfId="0" applyNumberFormat="1" applyFont="1" applyFill="1" applyBorder="1" applyAlignment="1">
      <alignment horizontal="distributed" vertical="center" wrapText="1"/>
    </xf>
    <xf numFmtId="49" fontId="6" fillId="0" borderId="3" xfId="0" applyNumberFormat="1" applyFont="1" applyFill="1" applyBorder="1" applyAlignment="1">
      <alignment horizontal="distributed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9" fillId="0" borderId="0" xfId="3" applyNumberFormat="1" applyFont="1" applyFill="1" applyBorder="1" applyAlignment="1">
      <alignment horizontal="center" vertical="center" wrapText="1"/>
    </xf>
    <xf numFmtId="49" fontId="20" fillId="0" borderId="0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9" fillId="0" borderId="0" xfId="18" applyFont="1" applyFill="1" applyBorder="1" applyAlignment="1">
      <alignment horizontal="center"/>
    </xf>
    <xf numFmtId="0" fontId="32" fillId="0" borderId="0" xfId="18" applyFont="1" applyFill="1" applyBorder="1" applyAlignment="1">
      <alignment horizontal="center"/>
    </xf>
    <xf numFmtId="0" fontId="20" fillId="0" borderId="0" xfId="18" applyFont="1" applyFill="1" applyBorder="1" applyAlignment="1">
      <alignment horizontal="center"/>
    </xf>
    <xf numFmtId="0" fontId="9" fillId="0" borderId="1" xfId="18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20">
    <cellStyle name="一般" xfId="0" builtinId="0"/>
    <cellStyle name="一般 2" xfId="1" xr:uid="{00000000-0005-0000-0000-000001000000}"/>
    <cellStyle name="一般 2 2" xfId="2" xr:uid="{00000000-0005-0000-0000-000002000000}"/>
    <cellStyle name="一般 2 3" xfId="18" xr:uid="{A86E2E83-27EF-4469-8F05-8D27F33D1AAD}"/>
    <cellStyle name="一般 2 4" xfId="3" xr:uid="{00000000-0005-0000-0000-000003000000}"/>
    <cellStyle name="一般 3" xfId="4" xr:uid="{00000000-0005-0000-0000-000004000000}"/>
    <cellStyle name="一般 4" xfId="19" xr:uid="{FBFA90AE-564D-4F21-98D9-0E4667448543}"/>
    <cellStyle name="一般_1020118歲出決算(賸餘數分析及補捐助表) (4)" xfId="13" xr:uid="{76DABBDA-0651-4BF6-AC4C-CF8126404120}"/>
    <cellStyle name="一般_90補助經費決算表－90B" xfId="5" xr:uid="{00000000-0005-0000-0000-000005000000}"/>
    <cellStyle name="一般_90補助經費決算表－90B 2" xfId="14" xr:uid="{296EB3AF-5A91-4EE7-A116-427B0323BC99}"/>
    <cellStyle name="一般_97獎補助決算(民政)" xfId="17" xr:uid="{A6E1C336-FB51-4719-B66B-DA98D38ABF2E}"/>
    <cellStyle name="一般_獎補助" xfId="16" xr:uid="{0DACB4E4-77C2-4C42-A063-AF8DC641F50B}"/>
    <cellStyle name="千分位" xfId="12" builtinId="3"/>
    <cellStyle name="千分位 2" xfId="6" xr:uid="{00000000-0005-0000-0000-000006000000}"/>
    <cellStyle name="千分位 2 2" xfId="7" xr:uid="{00000000-0005-0000-0000-000007000000}"/>
    <cellStyle name="千分位 2 2 2 2" xfId="8" xr:uid="{00000000-0005-0000-0000-000008000000}"/>
    <cellStyle name="千分位 3" xfId="9" xr:uid="{00000000-0005-0000-0000-000009000000}"/>
    <cellStyle name="千分位 4" xfId="15" xr:uid="{82745624-1D4B-439A-8C5D-D96B73F3B5DE}"/>
    <cellStyle name="百分比 2" xfId="10" xr:uid="{00000000-0005-0000-0000-00000A000000}"/>
    <cellStyle name="樣式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13</xdr:row>
      <xdr:rowOff>274320</xdr:rowOff>
    </xdr:from>
    <xdr:to>
      <xdr:col>15</xdr:col>
      <xdr:colOff>594360</xdr:colOff>
      <xdr:row>27</xdr:row>
      <xdr:rowOff>152400</xdr:rowOff>
    </xdr:to>
    <xdr:pic>
      <xdr:nvPicPr>
        <xdr:cNvPr id="2387" name="圖片 1">
          <a:extLst>
            <a:ext uri="{FF2B5EF4-FFF2-40B4-BE49-F238E27FC236}">
              <a16:creationId xmlns:a16="http://schemas.microsoft.com/office/drawing/2014/main" id="{370D9522-596A-4DC3-B74E-AA27E74AD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08" t="14076" r="21187" b="37122"/>
        <a:stretch>
          <a:fillRect/>
        </a:stretch>
      </xdr:blipFill>
      <xdr:spPr bwMode="auto">
        <a:xfrm>
          <a:off x="9250680" y="5204460"/>
          <a:ext cx="4739640" cy="502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121920</xdr:colOff>
      <xdr:row>0</xdr:row>
      <xdr:rowOff>76200</xdr:rowOff>
    </xdr:from>
    <xdr:to>
      <xdr:col>15</xdr:col>
      <xdr:colOff>601980</xdr:colOff>
      <xdr:row>13</xdr:row>
      <xdr:rowOff>182880</xdr:rowOff>
    </xdr:to>
    <xdr:pic>
      <xdr:nvPicPr>
        <xdr:cNvPr id="2388" name="圖片 2">
          <a:extLst>
            <a:ext uri="{FF2B5EF4-FFF2-40B4-BE49-F238E27FC236}">
              <a16:creationId xmlns:a16="http://schemas.microsoft.com/office/drawing/2014/main" id="{72460B65-DAF3-4BFC-BAD3-4B5A46F88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904" t="13985" r="21135" b="37305"/>
        <a:stretch>
          <a:fillRect/>
        </a:stretch>
      </xdr:blipFill>
      <xdr:spPr bwMode="auto">
        <a:xfrm>
          <a:off x="9235440" y="76200"/>
          <a:ext cx="4762500" cy="503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J63"/>
  <sheetViews>
    <sheetView view="pageBreakPreview" zoomScale="90" zoomScaleNormal="100" zoomScaleSheetLayoutView="90" workbookViewId="0">
      <selection activeCell="A2" sqref="A2:H2"/>
    </sheetView>
  </sheetViews>
  <sheetFormatPr defaultColWidth="9" defaultRowHeight="21.9" customHeight="1"/>
  <cols>
    <col min="1" max="1" width="17.109375" style="9" customWidth="1"/>
    <col min="2" max="2" width="20.6640625" style="13" customWidth="1"/>
    <col min="3" max="3" width="12.6640625" style="9" customWidth="1"/>
    <col min="4" max="8" width="13.6640625" style="10" customWidth="1"/>
    <col min="9" max="9" width="14.109375" style="8" customWidth="1"/>
    <col min="10" max="10" width="17.44140625" style="8" customWidth="1"/>
    <col min="11" max="16384" width="9" style="8"/>
  </cols>
  <sheetData>
    <row r="1" spans="1:10" s="2" customFormat="1" ht="21" customHeight="1">
      <c r="A1" s="240" t="s">
        <v>16</v>
      </c>
      <c r="B1" s="240"/>
      <c r="C1" s="240"/>
      <c r="D1" s="240"/>
      <c r="E1" s="240"/>
      <c r="F1" s="240"/>
      <c r="G1" s="240"/>
      <c r="H1" s="240"/>
      <c r="I1" s="38" t="s">
        <v>28</v>
      </c>
      <c r="J1" s="39"/>
    </row>
    <row r="2" spans="1:10" s="2" customFormat="1" ht="22.2">
      <c r="A2" s="241" t="s">
        <v>15</v>
      </c>
      <c r="B2" s="241"/>
      <c r="C2" s="241"/>
      <c r="D2" s="241"/>
      <c r="E2" s="241"/>
      <c r="F2" s="241"/>
      <c r="G2" s="241"/>
      <c r="H2" s="241"/>
      <c r="I2" s="38" t="s">
        <v>28</v>
      </c>
      <c r="J2" s="39"/>
    </row>
    <row r="3" spans="1:10" s="2" customFormat="1" ht="15.9" customHeight="1">
      <c r="A3" s="3"/>
      <c r="B3" s="4"/>
      <c r="C3" s="5"/>
      <c r="D3" s="242" t="s">
        <v>14</v>
      </c>
      <c r="E3" s="242"/>
      <c r="F3" s="5"/>
      <c r="G3" s="238" t="s">
        <v>10</v>
      </c>
      <c r="H3" s="239"/>
      <c r="I3" s="38" t="s">
        <v>29</v>
      </c>
      <c r="J3" s="39"/>
    </row>
    <row r="4" spans="1:10" s="6" customFormat="1" ht="26.1" customHeight="1">
      <c r="A4" s="243" t="s">
        <v>9</v>
      </c>
      <c r="B4" s="246" t="s">
        <v>0</v>
      </c>
      <c r="C4" s="249" t="s">
        <v>1</v>
      </c>
      <c r="D4" s="252" t="s">
        <v>8</v>
      </c>
      <c r="E4" s="253"/>
      <c r="F4" s="253"/>
      <c r="G4" s="253"/>
      <c r="H4" s="254"/>
      <c r="I4" s="38" t="s">
        <v>27</v>
      </c>
      <c r="J4" s="39"/>
    </row>
    <row r="5" spans="1:10" s="6" customFormat="1" ht="26.1" customHeight="1">
      <c r="A5" s="244"/>
      <c r="B5" s="247"/>
      <c r="C5" s="250"/>
      <c r="D5" s="236" t="s">
        <v>2</v>
      </c>
      <c r="E5" s="252" t="s">
        <v>3</v>
      </c>
      <c r="F5" s="253"/>
      <c r="G5" s="254"/>
      <c r="H5" s="236" t="s">
        <v>4</v>
      </c>
      <c r="I5" s="38" t="s">
        <v>27</v>
      </c>
      <c r="J5" s="39"/>
    </row>
    <row r="6" spans="1:10" s="2" customFormat="1" ht="26.1" customHeight="1">
      <c r="A6" s="245"/>
      <c r="B6" s="248"/>
      <c r="C6" s="251"/>
      <c r="D6" s="237"/>
      <c r="E6" s="14" t="s">
        <v>5</v>
      </c>
      <c r="F6" s="14" t="s">
        <v>6</v>
      </c>
      <c r="G6" s="14" t="s">
        <v>7</v>
      </c>
      <c r="H6" s="237"/>
      <c r="I6" s="38" t="s">
        <v>27</v>
      </c>
      <c r="J6" s="39"/>
    </row>
    <row r="7" spans="1:10" s="2" customFormat="1" ht="36" customHeight="1">
      <c r="A7" s="15" t="s">
        <v>16</v>
      </c>
      <c r="B7" s="16"/>
      <c r="C7" s="16"/>
      <c r="D7" s="25"/>
      <c r="E7" s="25"/>
      <c r="F7" s="25"/>
      <c r="G7" s="26"/>
      <c r="H7" s="26"/>
      <c r="I7" s="38" t="s">
        <v>26</v>
      </c>
      <c r="J7" s="39"/>
    </row>
    <row r="8" spans="1:10" s="7" customFormat="1" ht="36" customHeight="1">
      <c r="A8" s="17" t="s">
        <v>17</v>
      </c>
      <c r="B8" s="18"/>
      <c r="C8" s="18" t="s">
        <v>21</v>
      </c>
      <c r="D8" s="27"/>
      <c r="E8" s="27"/>
      <c r="F8" s="27"/>
      <c r="G8" s="28"/>
      <c r="H8" s="28"/>
      <c r="J8" s="39"/>
    </row>
    <row r="9" spans="1:10" s="7" customFormat="1" ht="36" customHeight="1">
      <c r="A9" s="19" t="s">
        <v>11</v>
      </c>
      <c r="B9" s="20"/>
      <c r="C9" s="20"/>
      <c r="D9" s="29"/>
      <c r="E9" s="29"/>
      <c r="F9" s="29"/>
      <c r="G9" s="29"/>
      <c r="H9" s="29"/>
    </row>
    <row r="10" spans="1:10" s="1" customFormat="1" ht="36" customHeight="1">
      <c r="A10" s="21" t="s">
        <v>19</v>
      </c>
      <c r="B10" s="20" t="s">
        <v>18</v>
      </c>
      <c r="C10" s="35"/>
      <c r="D10" s="30"/>
      <c r="E10" s="30"/>
      <c r="F10" s="30"/>
      <c r="G10" s="30"/>
      <c r="H10" s="31"/>
    </row>
    <row r="11" spans="1:10" s="1" customFormat="1" ht="36" customHeight="1">
      <c r="A11" s="22" t="s">
        <v>20</v>
      </c>
      <c r="B11" s="20" t="s">
        <v>18</v>
      </c>
      <c r="C11" s="35"/>
      <c r="D11" s="30"/>
      <c r="E11" s="30"/>
      <c r="F11" s="30"/>
      <c r="G11" s="30"/>
      <c r="H11" s="31"/>
    </row>
    <row r="12" spans="1:10" s="1" customFormat="1" ht="36" customHeight="1">
      <c r="A12" s="19" t="s">
        <v>12</v>
      </c>
      <c r="B12" s="20"/>
      <c r="C12" s="35"/>
      <c r="D12" s="30"/>
      <c r="E12" s="30"/>
      <c r="F12" s="30"/>
      <c r="G12" s="30"/>
      <c r="H12" s="31"/>
    </row>
    <row r="13" spans="1:10" s="1" customFormat="1" ht="36" customHeight="1">
      <c r="A13" s="21" t="s">
        <v>19</v>
      </c>
      <c r="B13" s="20" t="s">
        <v>18</v>
      </c>
      <c r="C13" s="35"/>
      <c r="D13" s="30"/>
      <c r="E13" s="30"/>
      <c r="F13" s="30"/>
      <c r="G13" s="30"/>
      <c r="H13" s="31"/>
    </row>
    <row r="14" spans="1:10" s="1" customFormat="1" ht="36" customHeight="1">
      <c r="A14" s="22" t="s">
        <v>20</v>
      </c>
      <c r="B14" s="20" t="s">
        <v>18</v>
      </c>
      <c r="C14" s="35"/>
      <c r="D14" s="30"/>
      <c r="E14" s="30"/>
      <c r="F14" s="30"/>
      <c r="G14" s="30"/>
      <c r="H14" s="31"/>
    </row>
    <row r="15" spans="1:10" ht="36" customHeight="1">
      <c r="A15" s="19" t="s">
        <v>13</v>
      </c>
      <c r="B15" s="24"/>
      <c r="C15" s="24"/>
      <c r="D15" s="33"/>
      <c r="E15" s="33"/>
      <c r="F15" s="33"/>
      <c r="G15" s="34"/>
      <c r="H15" s="29"/>
    </row>
    <row r="16" spans="1:10" ht="36" customHeight="1">
      <c r="A16" s="22" t="s">
        <v>20</v>
      </c>
      <c r="B16" s="20" t="s">
        <v>18</v>
      </c>
      <c r="C16" s="24"/>
      <c r="D16" s="33"/>
      <c r="E16" s="33"/>
      <c r="F16" s="29"/>
      <c r="G16" s="34"/>
      <c r="H16" s="29"/>
    </row>
    <row r="17" spans="1:8" ht="27" customHeight="1">
      <c r="A17" s="37" t="s">
        <v>22</v>
      </c>
      <c r="B17" s="37" t="s">
        <v>23</v>
      </c>
      <c r="C17" s="37" t="s">
        <v>24</v>
      </c>
      <c r="D17" s="37" t="s">
        <v>25</v>
      </c>
      <c r="E17" s="37" t="s">
        <v>25</v>
      </c>
      <c r="F17" s="37" t="s">
        <v>25</v>
      </c>
      <c r="G17" s="37" t="s">
        <v>25</v>
      </c>
      <c r="H17" s="37" t="s">
        <v>25</v>
      </c>
    </row>
    <row r="18" spans="1:8" ht="27" customHeight="1">
      <c r="B18" s="9"/>
    </row>
    <row r="19" spans="1:8" ht="27" customHeight="1">
      <c r="A19" s="11"/>
      <c r="B19" s="11"/>
      <c r="C19" s="11"/>
      <c r="D19" s="12"/>
      <c r="E19" s="12"/>
      <c r="F19" s="12"/>
      <c r="G19" s="12"/>
      <c r="H19" s="12"/>
    </row>
    <row r="20" spans="1:8" ht="27" customHeight="1">
      <c r="B20" s="9"/>
    </row>
    <row r="21" spans="1:8" ht="27" customHeight="1">
      <c r="B21" s="9"/>
    </row>
    <row r="22" spans="1:8" ht="27" customHeight="1">
      <c r="B22" s="9"/>
    </row>
    <row r="23" spans="1:8" ht="27" customHeight="1">
      <c r="B23" s="9"/>
    </row>
    <row r="24" spans="1:8" ht="27" customHeight="1">
      <c r="B24" s="9"/>
    </row>
    <row r="25" spans="1:8" s="9" customFormat="1" ht="27" customHeight="1">
      <c r="D25" s="10"/>
      <c r="E25" s="10"/>
      <c r="F25" s="10"/>
      <c r="G25" s="10"/>
      <c r="H25" s="10"/>
    </row>
    <row r="26" spans="1:8" s="9" customFormat="1" ht="27" customHeight="1">
      <c r="D26" s="10"/>
      <c r="E26" s="10"/>
      <c r="F26" s="10"/>
      <c r="G26" s="10"/>
      <c r="H26" s="10"/>
    </row>
    <row r="27" spans="1:8" s="9" customFormat="1" ht="27" customHeight="1">
      <c r="D27" s="10"/>
      <c r="E27" s="10"/>
      <c r="F27" s="10"/>
      <c r="G27" s="10"/>
      <c r="H27" s="10"/>
    </row>
    <row r="28" spans="1:8" s="9" customFormat="1" ht="27" customHeight="1">
      <c r="D28" s="10"/>
      <c r="E28" s="10"/>
      <c r="F28" s="10"/>
      <c r="G28" s="10"/>
      <c r="H28" s="10"/>
    </row>
    <row r="29" spans="1:8" s="9" customFormat="1" ht="27" customHeight="1">
      <c r="D29" s="10"/>
      <c r="E29" s="10"/>
      <c r="F29" s="10"/>
      <c r="G29" s="10"/>
      <c r="H29" s="10"/>
    </row>
    <row r="30" spans="1:8" s="9" customFormat="1" ht="27" customHeight="1">
      <c r="D30" s="10"/>
      <c r="E30" s="10"/>
      <c r="F30" s="10"/>
      <c r="G30" s="10"/>
      <c r="H30" s="10"/>
    </row>
    <row r="31" spans="1:8" s="9" customFormat="1" ht="27" customHeight="1">
      <c r="D31" s="10"/>
      <c r="E31" s="10"/>
      <c r="F31" s="10"/>
      <c r="G31" s="10"/>
      <c r="H31" s="10"/>
    </row>
    <row r="32" spans="1:8" s="9" customFormat="1" ht="27" customHeight="1">
      <c r="D32" s="10"/>
      <c r="E32" s="10"/>
      <c r="F32" s="10"/>
      <c r="G32" s="10"/>
      <c r="H32" s="10"/>
    </row>
    <row r="33" spans="2:8" s="9" customFormat="1" ht="27" customHeight="1">
      <c r="D33" s="10"/>
      <c r="E33" s="10"/>
      <c r="F33" s="10"/>
      <c r="G33" s="10"/>
      <c r="H33" s="10"/>
    </row>
    <row r="34" spans="2:8" s="9" customFormat="1" ht="27" customHeight="1">
      <c r="D34" s="10"/>
      <c r="E34" s="10"/>
      <c r="F34" s="10"/>
      <c r="G34" s="10"/>
      <c r="H34" s="10"/>
    </row>
    <row r="35" spans="2:8" s="9" customFormat="1" ht="27" customHeight="1">
      <c r="D35" s="10"/>
      <c r="E35" s="10"/>
      <c r="F35" s="10"/>
      <c r="G35" s="10"/>
      <c r="H35" s="10"/>
    </row>
    <row r="36" spans="2:8" s="9" customFormat="1" ht="27" customHeight="1">
      <c r="B36" s="13"/>
      <c r="D36" s="10"/>
      <c r="E36" s="10"/>
      <c r="F36" s="10"/>
      <c r="G36" s="10"/>
      <c r="H36" s="10"/>
    </row>
    <row r="37" spans="2:8" s="9" customFormat="1" ht="27" customHeight="1">
      <c r="B37" s="13"/>
      <c r="D37" s="10"/>
      <c r="E37" s="10"/>
      <c r="F37" s="10"/>
      <c r="G37" s="10"/>
      <c r="H37" s="10"/>
    </row>
    <row r="38" spans="2:8" s="9" customFormat="1" ht="27" customHeight="1">
      <c r="B38" s="13"/>
      <c r="D38" s="10"/>
      <c r="E38" s="10"/>
      <c r="F38" s="10"/>
      <c r="G38" s="10"/>
      <c r="H38" s="10"/>
    </row>
    <row r="39" spans="2:8" s="9" customFormat="1" ht="27" customHeight="1">
      <c r="B39" s="13"/>
      <c r="D39" s="10"/>
      <c r="E39" s="10"/>
      <c r="F39" s="10"/>
      <c r="G39" s="10"/>
      <c r="H39" s="10"/>
    </row>
    <row r="40" spans="2:8" s="9" customFormat="1" ht="27" customHeight="1">
      <c r="B40" s="13"/>
      <c r="D40" s="10"/>
      <c r="E40" s="10"/>
      <c r="F40" s="10"/>
      <c r="G40" s="10"/>
      <c r="H40" s="10"/>
    </row>
    <row r="41" spans="2:8" s="9" customFormat="1" ht="27" customHeight="1">
      <c r="B41" s="13"/>
      <c r="D41" s="10"/>
      <c r="E41" s="10"/>
      <c r="F41" s="10"/>
      <c r="G41" s="10"/>
      <c r="H41" s="10"/>
    </row>
    <row r="42" spans="2:8" s="9" customFormat="1" ht="27" customHeight="1">
      <c r="B42" s="13"/>
      <c r="D42" s="10"/>
      <c r="E42" s="10"/>
      <c r="F42" s="10"/>
      <c r="G42" s="10"/>
      <c r="H42" s="10"/>
    </row>
    <row r="43" spans="2:8" s="9" customFormat="1" ht="27" customHeight="1">
      <c r="B43" s="13"/>
      <c r="D43" s="10"/>
      <c r="E43" s="10"/>
      <c r="F43" s="10"/>
      <c r="G43" s="10"/>
      <c r="H43" s="10"/>
    </row>
    <row r="44" spans="2:8" s="9" customFormat="1" ht="27" customHeight="1">
      <c r="B44" s="13"/>
      <c r="D44" s="10"/>
      <c r="E44" s="10"/>
      <c r="F44" s="10"/>
      <c r="G44" s="10"/>
      <c r="H44" s="10"/>
    </row>
    <row r="45" spans="2:8" s="9" customFormat="1" ht="27" customHeight="1">
      <c r="B45" s="13"/>
      <c r="D45" s="10"/>
      <c r="E45" s="10"/>
      <c r="F45" s="10"/>
      <c r="G45" s="10"/>
      <c r="H45" s="10"/>
    </row>
    <row r="46" spans="2:8" s="9" customFormat="1" ht="27" customHeight="1">
      <c r="B46" s="13"/>
      <c r="D46" s="10"/>
      <c r="E46" s="10"/>
      <c r="F46" s="10"/>
      <c r="G46" s="10"/>
      <c r="H46" s="10"/>
    </row>
    <row r="47" spans="2:8" s="9" customFormat="1" ht="27" customHeight="1">
      <c r="B47" s="13"/>
      <c r="D47" s="10"/>
      <c r="E47" s="10"/>
      <c r="F47" s="10"/>
      <c r="G47" s="10"/>
      <c r="H47" s="10"/>
    </row>
    <row r="48" spans="2:8" s="9" customFormat="1" ht="27" customHeight="1">
      <c r="B48" s="13"/>
      <c r="D48" s="10"/>
      <c r="E48" s="10"/>
      <c r="F48" s="10"/>
      <c r="G48" s="10"/>
      <c r="H48" s="10"/>
    </row>
    <row r="49" spans="2:8" s="9" customFormat="1" ht="27" customHeight="1">
      <c r="B49" s="13"/>
      <c r="D49" s="10"/>
      <c r="E49" s="10"/>
      <c r="F49" s="10"/>
      <c r="G49" s="10"/>
      <c r="H49" s="10"/>
    </row>
    <row r="50" spans="2:8" s="9" customFormat="1" ht="27" customHeight="1">
      <c r="B50" s="13"/>
      <c r="D50" s="10"/>
      <c r="E50" s="10"/>
      <c r="F50" s="10"/>
      <c r="G50" s="10"/>
      <c r="H50" s="10"/>
    </row>
    <row r="51" spans="2:8" s="9" customFormat="1" ht="27" customHeight="1">
      <c r="B51" s="13"/>
      <c r="D51" s="10"/>
      <c r="E51" s="10"/>
      <c r="F51" s="10"/>
      <c r="G51" s="10"/>
      <c r="H51" s="10"/>
    </row>
    <row r="52" spans="2:8" s="9" customFormat="1" ht="27" customHeight="1">
      <c r="B52" s="13"/>
      <c r="D52" s="10"/>
      <c r="E52" s="10"/>
      <c r="F52" s="10"/>
      <c r="G52" s="10"/>
      <c r="H52" s="10"/>
    </row>
    <row r="53" spans="2:8" s="9" customFormat="1" ht="27" customHeight="1">
      <c r="B53" s="13"/>
      <c r="D53" s="10"/>
      <c r="E53" s="10"/>
      <c r="F53" s="10"/>
      <c r="G53" s="10"/>
      <c r="H53" s="10"/>
    </row>
    <row r="54" spans="2:8" s="9" customFormat="1" ht="27" customHeight="1">
      <c r="B54" s="13"/>
      <c r="D54" s="10"/>
      <c r="E54" s="10"/>
      <c r="F54" s="10"/>
      <c r="G54" s="10"/>
      <c r="H54" s="10"/>
    </row>
    <row r="55" spans="2:8" s="9" customFormat="1" ht="27" customHeight="1">
      <c r="B55" s="13"/>
      <c r="D55" s="10"/>
      <c r="E55" s="10"/>
      <c r="F55" s="10"/>
      <c r="G55" s="10"/>
      <c r="H55" s="10"/>
    </row>
    <row r="56" spans="2:8" s="9" customFormat="1" ht="27" customHeight="1">
      <c r="B56" s="13"/>
      <c r="D56" s="10"/>
      <c r="E56" s="10"/>
      <c r="F56" s="10"/>
      <c r="G56" s="10"/>
      <c r="H56" s="10"/>
    </row>
    <row r="57" spans="2:8" s="9" customFormat="1" ht="27" customHeight="1">
      <c r="B57" s="13"/>
      <c r="D57" s="10"/>
      <c r="E57" s="10"/>
      <c r="F57" s="10"/>
      <c r="G57" s="10"/>
      <c r="H57" s="10"/>
    </row>
    <row r="58" spans="2:8" s="9" customFormat="1" ht="27" customHeight="1">
      <c r="B58" s="13"/>
      <c r="D58" s="10"/>
      <c r="E58" s="10"/>
      <c r="F58" s="10"/>
      <c r="G58" s="10"/>
      <c r="H58" s="10"/>
    </row>
    <row r="59" spans="2:8" s="9" customFormat="1" ht="27" customHeight="1">
      <c r="B59" s="13"/>
      <c r="D59" s="10"/>
      <c r="E59" s="10"/>
      <c r="F59" s="10"/>
      <c r="G59" s="10"/>
      <c r="H59" s="10"/>
    </row>
    <row r="60" spans="2:8" s="9" customFormat="1" ht="27" customHeight="1">
      <c r="B60" s="13"/>
      <c r="D60" s="10"/>
      <c r="E60" s="10"/>
      <c r="F60" s="10"/>
      <c r="G60" s="10"/>
      <c r="H60" s="10"/>
    </row>
    <row r="61" spans="2:8" s="9" customFormat="1" ht="27" customHeight="1">
      <c r="B61" s="13"/>
      <c r="D61" s="10"/>
      <c r="E61" s="10"/>
      <c r="F61" s="10"/>
      <c r="G61" s="10"/>
      <c r="H61" s="10"/>
    </row>
    <row r="62" spans="2:8" s="9" customFormat="1" ht="27" customHeight="1">
      <c r="B62" s="13"/>
      <c r="D62" s="10"/>
      <c r="E62" s="10"/>
      <c r="F62" s="10"/>
      <c r="G62" s="10"/>
      <c r="H62" s="10"/>
    </row>
    <row r="63" spans="2:8" s="9" customFormat="1" ht="27" customHeight="1">
      <c r="B63" s="13"/>
      <c r="D63" s="10"/>
      <c r="E63" s="10"/>
      <c r="F63" s="10"/>
      <c r="G63" s="10"/>
      <c r="H63" s="10"/>
    </row>
  </sheetData>
  <mergeCells count="11">
    <mergeCell ref="H5:H6"/>
    <mergeCell ref="G3:H3"/>
    <mergeCell ref="A1:H1"/>
    <mergeCell ref="A2:H2"/>
    <mergeCell ref="D3:E3"/>
    <mergeCell ref="A4:A6"/>
    <mergeCell ref="B4:B6"/>
    <mergeCell ref="C4:C6"/>
    <mergeCell ref="D4:H4"/>
    <mergeCell ref="D5:D6"/>
    <mergeCell ref="E5:G5"/>
  </mergeCells>
  <phoneticPr fontId="15" type="noConversion"/>
  <printOptions horizontalCentered="1"/>
  <pageMargins left="0.59055118110236227" right="0.59055118110236227" top="0.47244094488188981" bottom="0.47244094488188981" header="0.31496062992125984" footer="0.19685039370078741"/>
  <pageSetup paperSize="9" scale="76" firstPageNumber="7" fitToHeight="100" pageOrder="overThenDown" orientation="portrait" r:id="rId1"/>
  <headerFooter>
    <oddFooter>&amp;C&amp;"標楷體,標準"&amp;P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0A81A-77FC-4F64-A580-B249C1C2DC84}">
  <sheetPr>
    <tabColor theme="8" tint="0.79998168889431442"/>
    <pageSetUpPr fitToPage="1"/>
  </sheetPr>
  <dimension ref="A1:F275"/>
  <sheetViews>
    <sheetView tabSelected="1" view="pageBreakPreview" topLeftCell="A133" zoomScale="90" zoomScaleNormal="100" zoomScaleSheetLayoutView="90" workbookViewId="0">
      <selection activeCell="D18" sqref="D18"/>
    </sheetView>
  </sheetViews>
  <sheetFormatPr defaultColWidth="9" defaultRowHeight="36" customHeight="1"/>
  <cols>
    <col min="1" max="1" width="25.6640625" style="9" customWidth="1"/>
    <col min="2" max="2" width="30.6640625" style="13" customWidth="1"/>
    <col min="3" max="3" width="20.6640625" style="9" customWidth="1"/>
    <col min="4" max="4" width="20.6640625" style="160" customWidth="1"/>
    <col min="5" max="5" width="20.88671875" style="8" customWidth="1"/>
    <col min="6" max="6" width="12.33203125" style="8" bestFit="1" customWidth="1"/>
    <col min="7" max="16384" width="9" style="8"/>
  </cols>
  <sheetData>
    <row r="1" spans="1:6" ht="21" customHeight="1">
      <c r="A1" s="53" t="s">
        <v>59</v>
      </c>
      <c r="B1" s="53" t="s">
        <v>51</v>
      </c>
      <c r="C1" s="53" t="s">
        <v>30</v>
      </c>
      <c r="D1" s="141" t="s">
        <v>30</v>
      </c>
      <c r="F1" s="45"/>
    </row>
    <row r="2" spans="1:6" s="7" customFormat="1" ht="21" customHeight="1">
      <c r="A2" s="269" t="s">
        <v>208</v>
      </c>
      <c r="B2" s="269"/>
      <c r="C2" s="269"/>
      <c r="D2" s="269"/>
      <c r="F2" s="55" t="s">
        <v>32</v>
      </c>
    </row>
    <row r="3" spans="1:6" s="7" customFormat="1" ht="21" customHeight="1">
      <c r="A3" s="260" t="s">
        <v>48</v>
      </c>
      <c r="B3" s="260"/>
      <c r="C3" s="260"/>
      <c r="D3" s="260"/>
      <c r="F3" s="55" t="s">
        <v>32</v>
      </c>
    </row>
    <row r="4" spans="1:6" s="7" customFormat="1" ht="21" customHeight="1">
      <c r="A4" s="43"/>
      <c r="B4" s="264" t="s">
        <v>54</v>
      </c>
      <c r="C4" s="264"/>
      <c r="D4" s="56" t="s">
        <v>10</v>
      </c>
      <c r="F4" s="55" t="s">
        <v>32</v>
      </c>
    </row>
    <row r="5" spans="1:6" ht="36" customHeight="1">
      <c r="A5" s="57" t="s">
        <v>58</v>
      </c>
      <c r="B5" s="57" t="s">
        <v>61</v>
      </c>
      <c r="C5" s="57" t="s">
        <v>50</v>
      </c>
      <c r="D5" s="44" t="s">
        <v>49</v>
      </c>
      <c r="F5" s="55" t="s">
        <v>52</v>
      </c>
    </row>
    <row r="6" spans="1:6" s="7" customFormat="1" ht="36" customHeight="1">
      <c r="A6" s="225" t="s">
        <v>208</v>
      </c>
      <c r="B6" s="140"/>
      <c r="C6" s="140"/>
      <c r="D6" s="126">
        <f>D7+D173</f>
        <v>1557651673</v>
      </c>
      <c r="E6" s="51"/>
      <c r="F6" s="55" t="s">
        <v>31</v>
      </c>
    </row>
    <row r="7" spans="1:6" s="7" customFormat="1" ht="36" customHeight="1">
      <c r="A7" s="226" t="s">
        <v>209</v>
      </c>
      <c r="B7" s="139"/>
      <c r="C7" s="139"/>
      <c r="D7" s="33">
        <f>D8+D34+D55+D69+D76+D100+D103+D106+D127+D153+D156+D161+D164+D167+D170</f>
        <v>1406859694</v>
      </c>
      <c r="E7" s="51"/>
      <c r="F7" s="55" t="s">
        <v>31</v>
      </c>
    </row>
    <row r="8" spans="1:6" s="7" customFormat="1" ht="87" customHeight="1">
      <c r="A8" s="19"/>
      <c r="B8" s="41"/>
      <c r="C8" s="41" t="s">
        <v>210</v>
      </c>
      <c r="D8" s="29">
        <f>D9+D16+D31</f>
        <v>245700000</v>
      </c>
    </row>
    <row r="9" spans="1:6" s="7" customFormat="1" ht="36" customHeight="1">
      <c r="A9" s="19" t="s">
        <v>211</v>
      </c>
      <c r="B9" s="20"/>
      <c r="C9" s="20"/>
      <c r="D9" s="29">
        <f>SUM(D10:D15)</f>
        <v>205920000</v>
      </c>
    </row>
    <row r="10" spans="1:6" s="42" customFormat="1" ht="36" customHeight="1">
      <c r="A10" s="143" t="s">
        <v>212</v>
      </c>
      <c r="B10" s="66" t="s">
        <v>213</v>
      </c>
      <c r="C10" s="66"/>
      <c r="D10" s="161">
        <v>35354800</v>
      </c>
    </row>
    <row r="11" spans="1:6" s="42" customFormat="1" ht="36" customHeight="1">
      <c r="A11" s="143" t="s">
        <v>214</v>
      </c>
      <c r="B11" s="66" t="s">
        <v>213</v>
      </c>
      <c r="C11" s="66"/>
      <c r="D11" s="161">
        <v>50408800</v>
      </c>
    </row>
    <row r="12" spans="1:6" s="42" customFormat="1" ht="36" customHeight="1">
      <c r="A12" s="143" t="s">
        <v>215</v>
      </c>
      <c r="B12" s="66" t="s">
        <v>213</v>
      </c>
      <c r="C12" s="66"/>
      <c r="D12" s="161">
        <v>35213100</v>
      </c>
    </row>
    <row r="13" spans="1:6" s="42" customFormat="1" ht="36" customHeight="1">
      <c r="A13" s="143" t="s">
        <v>216</v>
      </c>
      <c r="B13" s="66" t="s">
        <v>213</v>
      </c>
      <c r="C13" s="66"/>
      <c r="D13" s="161">
        <v>34153600</v>
      </c>
    </row>
    <row r="14" spans="1:6" s="42" customFormat="1" ht="36" customHeight="1">
      <c r="A14" s="143" t="s">
        <v>217</v>
      </c>
      <c r="B14" s="66" t="s">
        <v>213</v>
      </c>
      <c r="C14" s="66"/>
      <c r="D14" s="161">
        <v>17156100</v>
      </c>
    </row>
    <row r="15" spans="1:6" s="42" customFormat="1" ht="36" customHeight="1">
      <c r="A15" s="143" t="s">
        <v>218</v>
      </c>
      <c r="B15" s="66" t="s">
        <v>213</v>
      </c>
      <c r="C15" s="66"/>
      <c r="D15" s="161">
        <v>33633600</v>
      </c>
    </row>
    <row r="16" spans="1:6" s="42" customFormat="1" ht="36" customHeight="1">
      <c r="A16" s="19" t="s">
        <v>219</v>
      </c>
      <c r="B16" s="77"/>
      <c r="C16" s="77"/>
      <c r="D16" s="161">
        <f>SUM(D17:D30)</f>
        <v>38621700</v>
      </c>
    </row>
    <row r="17" spans="1:4" s="42" customFormat="1" ht="36" customHeight="1">
      <c r="A17" s="143" t="s">
        <v>220</v>
      </c>
      <c r="B17" s="66" t="s">
        <v>213</v>
      </c>
      <c r="C17" s="66"/>
      <c r="D17" s="161">
        <v>3263000</v>
      </c>
    </row>
    <row r="18" spans="1:4" s="42" customFormat="1" ht="36" customHeight="1">
      <c r="A18" s="143" t="s">
        <v>221</v>
      </c>
      <c r="B18" s="66" t="s">
        <v>213</v>
      </c>
      <c r="C18" s="66"/>
      <c r="D18" s="161">
        <v>2568800</v>
      </c>
    </row>
    <row r="19" spans="1:4" s="42" customFormat="1" ht="36" customHeight="1">
      <c r="A19" s="143" t="s">
        <v>222</v>
      </c>
      <c r="B19" s="66" t="s">
        <v>213</v>
      </c>
      <c r="C19" s="66"/>
      <c r="D19" s="161">
        <v>2788500</v>
      </c>
    </row>
    <row r="20" spans="1:4" s="42" customFormat="1" ht="36" customHeight="1">
      <c r="A20" s="143" t="s">
        <v>223</v>
      </c>
      <c r="B20" s="66" t="s">
        <v>213</v>
      </c>
      <c r="C20" s="66"/>
      <c r="D20" s="161">
        <v>3460600</v>
      </c>
    </row>
    <row r="21" spans="1:4" s="42" customFormat="1" ht="36" customHeight="1">
      <c r="A21" s="143" t="s">
        <v>224</v>
      </c>
      <c r="B21" s="66" t="s">
        <v>213</v>
      </c>
      <c r="C21" s="66"/>
      <c r="D21" s="161">
        <v>2347800</v>
      </c>
    </row>
    <row r="22" spans="1:4" s="42" customFormat="1" ht="36" customHeight="1">
      <c r="A22" s="143" t="s">
        <v>225</v>
      </c>
      <c r="B22" s="66" t="s">
        <v>213</v>
      </c>
      <c r="C22" s="66"/>
      <c r="D22" s="161">
        <v>2102100</v>
      </c>
    </row>
    <row r="23" spans="1:4" s="42" customFormat="1" ht="36" customHeight="1">
      <c r="A23" s="143" t="s">
        <v>226</v>
      </c>
      <c r="B23" s="66" t="s">
        <v>213</v>
      </c>
      <c r="C23" s="66"/>
      <c r="D23" s="161">
        <v>5258500</v>
      </c>
    </row>
    <row r="24" spans="1:4" s="42" customFormat="1" ht="36" customHeight="1">
      <c r="A24" s="143" t="s">
        <v>227</v>
      </c>
      <c r="B24" s="66" t="s">
        <v>213</v>
      </c>
      <c r="C24" s="66"/>
      <c r="D24" s="161">
        <v>2514200</v>
      </c>
    </row>
    <row r="25" spans="1:4" s="147" customFormat="1" ht="36" customHeight="1">
      <c r="A25" s="145" t="s">
        <v>228</v>
      </c>
      <c r="B25" s="73" t="s">
        <v>213</v>
      </c>
      <c r="C25" s="73"/>
      <c r="D25" s="163">
        <v>2545400</v>
      </c>
    </row>
    <row r="26" spans="1:4" s="151" customFormat="1" ht="36" customHeight="1">
      <c r="A26" s="148" t="s">
        <v>229</v>
      </c>
      <c r="B26" s="149" t="s">
        <v>213</v>
      </c>
      <c r="C26" s="149"/>
      <c r="D26" s="164">
        <v>1610700</v>
      </c>
    </row>
    <row r="27" spans="1:4" s="42" customFormat="1" ht="36" customHeight="1">
      <c r="A27" s="143" t="s">
        <v>230</v>
      </c>
      <c r="B27" s="66" t="s">
        <v>213</v>
      </c>
      <c r="C27" s="66"/>
      <c r="D27" s="161">
        <v>5538000</v>
      </c>
    </row>
    <row r="28" spans="1:4" s="42" customFormat="1" ht="36" customHeight="1">
      <c r="A28" s="143" t="s">
        <v>231</v>
      </c>
      <c r="B28" s="66" t="s">
        <v>213</v>
      </c>
      <c r="C28" s="66"/>
      <c r="D28" s="161">
        <v>1431300</v>
      </c>
    </row>
    <row r="29" spans="1:4" s="42" customFormat="1" ht="36" customHeight="1">
      <c r="A29" s="143" t="s">
        <v>232</v>
      </c>
      <c r="B29" s="66" t="s">
        <v>213</v>
      </c>
      <c r="C29" s="66"/>
      <c r="D29" s="161">
        <v>2655900</v>
      </c>
    </row>
    <row r="30" spans="1:4" s="42" customFormat="1" ht="36" customHeight="1">
      <c r="A30" s="143" t="s">
        <v>233</v>
      </c>
      <c r="B30" s="66" t="s">
        <v>213</v>
      </c>
      <c r="C30" s="66"/>
      <c r="D30" s="161">
        <v>536900</v>
      </c>
    </row>
    <row r="31" spans="1:4" s="42" customFormat="1" ht="36" customHeight="1">
      <c r="A31" s="19" t="s">
        <v>234</v>
      </c>
      <c r="B31" s="77"/>
      <c r="C31" s="77"/>
      <c r="D31" s="161">
        <f>SUM(D32:D33)</f>
        <v>1158300</v>
      </c>
    </row>
    <row r="32" spans="1:4" s="42" customFormat="1" ht="36" customHeight="1">
      <c r="A32" s="143" t="s">
        <v>235</v>
      </c>
      <c r="B32" s="66" t="s">
        <v>213</v>
      </c>
      <c r="C32" s="66"/>
      <c r="D32" s="161">
        <v>1127100</v>
      </c>
    </row>
    <row r="33" spans="1:4" s="42" customFormat="1" ht="36" customHeight="1">
      <c r="A33" s="143" t="s">
        <v>236</v>
      </c>
      <c r="B33" s="66" t="s">
        <v>213</v>
      </c>
      <c r="C33" s="66"/>
      <c r="D33" s="161">
        <v>31200</v>
      </c>
    </row>
    <row r="34" spans="1:4" ht="36" customHeight="1">
      <c r="A34" s="19"/>
      <c r="B34" s="41"/>
      <c r="C34" s="41" t="s">
        <v>237</v>
      </c>
      <c r="D34" s="29">
        <f>D35+D50</f>
        <v>244848225</v>
      </c>
    </row>
    <row r="35" spans="1:4" ht="36" customHeight="1">
      <c r="A35" s="19" t="s">
        <v>238</v>
      </c>
      <c r="B35" s="20"/>
      <c r="C35" s="20"/>
      <c r="D35" s="32">
        <f>SUM(D36:D49)</f>
        <v>241885666</v>
      </c>
    </row>
    <row r="36" spans="1:4" ht="36" customHeight="1">
      <c r="A36" s="143" t="s">
        <v>212</v>
      </c>
      <c r="B36" s="66" t="s">
        <v>239</v>
      </c>
      <c r="C36" s="66"/>
      <c r="D36" s="161">
        <v>76476930</v>
      </c>
    </row>
    <row r="37" spans="1:4" ht="36" customHeight="1">
      <c r="A37" s="143" t="s">
        <v>214</v>
      </c>
      <c r="B37" s="66" t="s">
        <v>240</v>
      </c>
      <c r="C37" s="66"/>
      <c r="D37" s="161">
        <v>110838644</v>
      </c>
    </row>
    <row r="38" spans="1:4" ht="36" customHeight="1">
      <c r="A38" s="143" t="s">
        <v>214</v>
      </c>
      <c r="B38" s="66" t="s">
        <v>241</v>
      </c>
      <c r="C38" s="66"/>
      <c r="D38" s="161">
        <v>43680000</v>
      </c>
    </row>
    <row r="39" spans="1:4" ht="36" customHeight="1">
      <c r="A39" s="143" t="s">
        <v>214</v>
      </c>
      <c r="B39" s="66" t="s">
        <v>242</v>
      </c>
      <c r="C39" s="66"/>
      <c r="D39" s="161">
        <v>870092</v>
      </c>
    </row>
    <row r="40" spans="1:4" ht="36" customHeight="1">
      <c r="A40" s="143" t="s">
        <v>214</v>
      </c>
      <c r="B40" s="66" t="s">
        <v>243</v>
      </c>
      <c r="C40" s="66"/>
      <c r="D40" s="161">
        <v>1500000</v>
      </c>
    </row>
    <row r="41" spans="1:4" ht="36" customHeight="1">
      <c r="A41" s="143" t="s">
        <v>216</v>
      </c>
      <c r="B41" s="66" t="s">
        <v>244</v>
      </c>
      <c r="C41" s="66"/>
      <c r="D41" s="161">
        <v>725000</v>
      </c>
    </row>
    <row r="42" spans="1:4" ht="36" customHeight="1">
      <c r="A42" s="143" t="s">
        <v>216</v>
      </c>
      <c r="B42" s="66" t="s">
        <v>245</v>
      </c>
      <c r="C42" s="66"/>
      <c r="D42" s="161">
        <v>725000</v>
      </c>
    </row>
    <row r="43" spans="1:4" ht="36" customHeight="1">
      <c r="A43" s="143" t="s">
        <v>216</v>
      </c>
      <c r="B43" s="66" t="s">
        <v>246</v>
      </c>
      <c r="C43" s="66"/>
      <c r="D43" s="161">
        <v>720000</v>
      </c>
    </row>
    <row r="44" spans="1:4" ht="36" customHeight="1">
      <c r="A44" s="143" t="s">
        <v>216</v>
      </c>
      <c r="B44" s="66" t="s">
        <v>247</v>
      </c>
      <c r="C44" s="66"/>
      <c r="D44" s="161">
        <v>1450000</v>
      </c>
    </row>
    <row r="45" spans="1:4" ht="36" customHeight="1">
      <c r="A45" s="143" t="s">
        <v>216</v>
      </c>
      <c r="B45" s="66" t="s">
        <v>248</v>
      </c>
      <c r="C45" s="66"/>
      <c r="D45" s="161">
        <v>1450000</v>
      </c>
    </row>
    <row r="46" spans="1:4" s="152" customFormat="1" ht="36" customHeight="1">
      <c r="A46" s="145" t="s">
        <v>216</v>
      </c>
      <c r="B46" s="73" t="s">
        <v>249</v>
      </c>
      <c r="C46" s="73"/>
      <c r="D46" s="163">
        <v>1500000</v>
      </c>
    </row>
    <row r="47" spans="1:4" s="153" customFormat="1" ht="36" customHeight="1">
      <c r="A47" s="148" t="s">
        <v>217</v>
      </c>
      <c r="B47" s="149" t="s">
        <v>250</v>
      </c>
      <c r="C47" s="149"/>
      <c r="D47" s="164">
        <v>600000</v>
      </c>
    </row>
    <row r="48" spans="1:4" ht="36" customHeight="1">
      <c r="A48" s="143" t="s">
        <v>217</v>
      </c>
      <c r="B48" s="66" t="s">
        <v>251</v>
      </c>
      <c r="C48" s="66"/>
      <c r="D48" s="161">
        <v>675000</v>
      </c>
    </row>
    <row r="49" spans="1:4" ht="36" customHeight="1">
      <c r="A49" s="143" t="s">
        <v>217</v>
      </c>
      <c r="B49" s="66" t="s">
        <v>252</v>
      </c>
      <c r="C49" s="66"/>
      <c r="D49" s="161">
        <v>675000</v>
      </c>
    </row>
    <row r="50" spans="1:4" ht="36" customHeight="1">
      <c r="A50" s="19" t="s">
        <v>219</v>
      </c>
      <c r="B50" s="20"/>
      <c r="C50" s="20"/>
      <c r="D50" s="32">
        <f>SUM(D51:D54)</f>
        <v>2962559</v>
      </c>
    </row>
    <row r="51" spans="1:4" ht="36" customHeight="1">
      <c r="A51" s="143" t="s">
        <v>224</v>
      </c>
      <c r="B51" s="66" t="s">
        <v>253</v>
      </c>
      <c r="C51" s="66"/>
      <c r="D51" s="161">
        <v>750000</v>
      </c>
    </row>
    <row r="52" spans="1:4" ht="36" customHeight="1">
      <c r="A52" s="143" t="s">
        <v>226</v>
      </c>
      <c r="B52" s="66" t="s">
        <v>254</v>
      </c>
      <c r="C52" s="66"/>
      <c r="D52" s="161">
        <v>712559</v>
      </c>
    </row>
    <row r="53" spans="1:4" ht="36" customHeight="1">
      <c r="A53" s="143" t="s">
        <v>233</v>
      </c>
      <c r="B53" s="66" t="s">
        <v>255</v>
      </c>
      <c r="C53" s="66"/>
      <c r="D53" s="161">
        <v>750000</v>
      </c>
    </row>
    <row r="54" spans="1:4" ht="36" customHeight="1">
      <c r="A54" s="143" t="s">
        <v>233</v>
      </c>
      <c r="B54" s="66" t="s">
        <v>256</v>
      </c>
      <c r="C54" s="66"/>
      <c r="D54" s="161">
        <v>750000</v>
      </c>
    </row>
    <row r="55" spans="1:4" ht="36" customHeight="1">
      <c r="A55" s="19"/>
      <c r="B55" s="77"/>
      <c r="C55" s="77" t="s">
        <v>257</v>
      </c>
      <c r="D55" s="29">
        <f>D56+D62</f>
        <v>825480399</v>
      </c>
    </row>
    <row r="56" spans="1:4" ht="36" customHeight="1">
      <c r="A56" s="19" t="s">
        <v>238</v>
      </c>
      <c r="B56" s="77"/>
      <c r="C56" s="77"/>
      <c r="D56" s="161">
        <f>SUM(D57:D61)</f>
        <v>630688031</v>
      </c>
    </row>
    <row r="57" spans="1:4" s="7" customFormat="1" ht="36" customHeight="1">
      <c r="A57" s="143" t="s">
        <v>212</v>
      </c>
      <c r="B57" s="66" t="s">
        <v>258</v>
      </c>
      <c r="C57" s="66"/>
      <c r="D57" s="161">
        <v>164605333</v>
      </c>
    </row>
    <row r="58" spans="1:4" s="7" customFormat="1" ht="36" customHeight="1">
      <c r="A58" s="143" t="s">
        <v>212</v>
      </c>
      <c r="B58" s="66" t="s">
        <v>259</v>
      </c>
      <c r="C58" s="66"/>
      <c r="D58" s="161">
        <v>276298800</v>
      </c>
    </row>
    <row r="59" spans="1:4" s="7" customFormat="1" ht="36" customHeight="1">
      <c r="A59" s="143" t="s">
        <v>215</v>
      </c>
      <c r="B59" s="66" t="s">
        <v>258</v>
      </c>
      <c r="C59" s="66"/>
      <c r="D59" s="161">
        <v>36175184</v>
      </c>
    </row>
    <row r="60" spans="1:4" s="42" customFormat="1" ht="36" customHeight="1">
      <c r="A60" s="143" t="s">
        <v>64</v>
      </c>
      <c r="B60" s="66" t="s">
        <v>260</v>
      </c>
      <c r="C60" s="66"/>
      <c r="D60" s="161">
        <v>28386144</v>
      </c>
    </row>
    <row r="61" spans="1:4" s="7" customFormat="1" ht="36" customHeight="1">
      <c r="A61" s="143" t="s">
        <v>216</v>
      </c>
      <c r="B61" s="66" t="s">
        <v>258</v>
      </c>
      <c r="C61" s="66"/>
      <c r="D61" s="161">
        <v>125222570</v>
      </c>
    </row>
    <row r="62" spans="1:4" s="42" customFormat="1" ht="36" customHeight="1">
      <c r="A62" s="19" t="s">
        <v>219</v>
      </c>
      <c r="B62" s="66"/>
      <c r="C62" s="66"/>
      <c r="D62" s="161">
        <f>SUM(D63:D68)</f>
        <v>194792368</v>
      </c>
    </row>
    <row r="63" spans="1:4" s="42" customFormat="1" ht="36" customHeight="1">
      <c r="A63" s="143" t="s">
        <v>95</v>
      </c>
      <c r="B63" s="66" t="s">
        <v>261</v>
      </c>
      <c r="C63" s="66"/>
      <c r="D63" s="161">
        <v>45982944</v>
      </c>
    </row>
    <row r="64" spans="1:4" s="42" customFormat="1" ht="36" customHeight="1">
      <c r="A64" s="143" t="s">
        <v>69</v>
      </c>
      <c r="B64" s="66" t="s">
        <v>261</v>
      </c>
      <c r="C64" s="66"/>
      <c r="D64" s="161">
        <v>36429120</v>
      </c>
    </row>
    <row r="65" spans="1:4" s="42" customFormat="1" ht="36" customHeight="1">
      <c r="A65" s="143" t="s">
        <v>68</v>
      </c>
      <c r="B65" s="66" t="s">
        <v>260</v>
      </c>
      <c r="C65" s="66"/>
      <c r="D65" s="161">
        <v>9387280</v>
      </c>
    </row>
    <row r="66" spans="1:4" s="42" customFormat="1" ht="36" customHeight="1">
      <c r="A66" s="143" t="s">
        <v>84</v>
      </c>
      <c r="B66" s="66" t="s">
        <v>261</v>
      </c>
      <c r="C66" s="66"/>
      <c r="D66" s="161">
        <v>61070592</v>
      </c>
    </row>
    <row r="67" spans="1:4" s="147" customFormat="1" ht="36" customHeight="1">
      <c r="A67" s="145" t="s">
        <v>72</v>
      </c>
      <c r="B67" s="73" t="s">
        <v>261</v>
      </c>
      <c r="C67" s="73"/>
      <c r="D67" s="163">
        <v>23305872</v>
      </c>
    </row>
    <row r="68" spans="1:4" s="151" customFormat="1" ht="36" customHeight="1">
      <c r="A68" s="148" t="s">
        <v>75</v>
      </c>
      <c r="B68" s="149" t="s">
        <v>261</v>
      </c>
      <c r="C68" s="149"/>
      <c r="D68" s="164">
        <v>18616560</v>
      </c>
    </row>
    <row r="69" spans="1:4" ht="74.400000000000006" customHeight="1">
      <c r="A69" s="19"/>
      <c r="B69" s="41"/>
      <c r="C69" s="41" t="s">
        <v>262</v>
      </c>
      <c r="D69" s="29">
        <f>D70</f>
        <v>2470000</v>
      </c>
    </row>
    <row r="70" spans="1:4" ht="36" customHeight="1">
      <c r="A70" s="19" t="s">
        <v>238</v>
      </c>
      <c r="B70" s="20"/>
      <c r="C70" s="20"/>
      <c r="D70" s="29">
        <f>SUM(D71:D75)</f>
        <v>2470000</v>
      </c>
    </row>
    <row r="71" spans="1:4" ht="48.6">
      <c r="A71" s="143" t="s">
        <v>87</v>
      </c>
      <c r="B71" s="66" t="s">
        <v>263</v>
      </c>
      <c r="C71" s="66"/>
      <c r="D71" s="161">
        <v>490000</v>
      </c>
    </row>
    <row r="72" spans="1:4" ht="36" customHeight="1">
      <c r="A72" s="143" t="s">
        <v>87</v>
      </c>
      <c r="B72" s="66" t="s">
        <v>264</v>
      </c>
      <c r="C72" s="66"/>
      <c r="D72" s="161">
        <v>500000</v>
      </c>
    </row>
    <row r="73" spans="1:4" ht="36" customHeight="1">
      <c r="A73" s="143" t="s">
        <v>64</v>
      </c>
      <c r="B73" s="66" t="s">
        <v>265</v>
      </c>
      <c r="C73" s="66"/>
      <c r="D73" s="161">
        <v>500000</v>
      </c>
    </row>
    <row r="74" spans="1:4" ht="36" customHeight="1">
      <c r="A74" s="143" t="s">
        <v>92</v>
      </c>
      <c r="B74" s="66" t="s">
        <v>266</v>
      </c>
      <c r="C74" s="66"/>
      <c r="D74" s="161">
        <v>490000</v>
      </c>
    </row>
    <row r="75" spans="1:4" ht="36" customHeight="1">
      <c r="A75" s="143" t="s">
        <v>92</v>
      </c>
      <c r="B75" s="66" t="s">
        <v>267</v>
      </c>
      <c r="C75" s="66"/>
      <c r="D75" s="161">
        <v>490000</v>
      </c>
    </row>
    <row r="76" spans="1:4" ht="81.599999999999994" customHeight="1">
      <c r="A76" s="19"/>
      <c r="B76" s="77"/>
      <c r="C76" s="77" t="s">
        <v>268</v>
      </c>
      <c r="D76" s="33">
        <f>D77+D96+D98</f>
        <v>50644750</v>
      </c>
    </row>
    <row r="77" spans="1:4" s="7" customFormat="1" ht="36" customHeight="1">
      <c r="A77" s="19" t="s">
        <v>238</v>
      </c>
      <c r="B77" s="20"/>
      <c r="C77" s="20"/>
      <c r="D77" s="29">
        <f>SUM(D78:D95)</f>
        <v>45609260</v>
      </c>
    </row>
    <row r="78" spans="1:4" s="42" customFormat="1" ht="36" customHeight="1">
      <c r="A78" s="143" t="s">
        <v>114</v>
      </c>
      <c r="B78" s="66" t="s">
        <v>269</v>
      </c>
      <c r="C78" s="66"/>
      <c r="D78" s="161">
        <v>4209560</v>
      </c>
    </row>
    <row r="79" spans="1:4" s="42" customFormat="1" ht="36" customHeight="1">
      <c r="A79" s="143" t="s">
        <v>270</v>
      </c>
      <c r="B79" s="66" t="s">
        <v>271</v>
      </c>
      <c r="C79" s="66"/>
      <c r="D79" s="161">
        <v>114</v>
      </c>
    </row>
    <row r="80" spans="1:4" s="42" customFormat="1" ht="36" customHeight="1">
      <c r="A80" s="143" t="s">
        <v>270</v>
      </c>
      <c r="B80" s="66" t="s">
        <v>272</v>
      </c>
      <c r="C80" s="66"/>
      <c r="D80" s="161">
        <v>509552</v>
      </c>
    </row>
    <row r="81" spans="1:6" s="42" customFormat="1" ht="36" customHeight="1">
      <c r="A81" s="143" t="s">
        <v>273</v>
      </c>
      <c r="B81" s="66" t="s">
        <v>274</v>
      </c>
      <c r="C81" s="66"/>
      <c r="D81" s="161">
        <v>19340500</v>
      </c>
    </row>
    <row r="82" spans="1:6" s="42" customFormat="1" ht="36" customHeight="1">
      <c r="A82" s="143" t="s">
        <v>273</v>
      </c>
      <c r="B82" s="66" t="s">
        <v>275</v>
      </c>
      <c r="C82" s="66"/>
      <c r="D82" s="161">
        <v>1176409</v>
      </c>
    </row>
    <row r="83" spans="1:6" s="42" customFormat="1" ht="36" customHeight="1">
      <c r="A83" s="143" t="s">
        <v>273</v>
      </c>
      <c r="B83" s="66" t="s">
        <v>276</v>
      </c>
      <c r="C83" s="66"/>
      <c r="D83" s="161">
        <v>1444731</v>
      </c>
    </row>
    <row r="84" spans="1:6" s="42" customFormat="1" ht="36" customHeight="1">
      <c r="A84" s="143" t="s">
        <v>273</v>
      </c>
      <c r="B84" s="66" t="s">
        <v>277</v>
      </c>
      <c r="C84" s="66"/>
      <c r="D84" s="161">
        <v>1993717</v>
      </c>
    </row>
    <row r="85" spans="1:6" s="42" customFormat="1" ht="36" customHeight="1">
      <c r="A85" s="145" t="s">
        <v>273</v>
      </c>
      <c r="B85" s="73" t="s">
        <v>278</v>
      </c>
      <c r="C85" s="73"/>
      <c r="D85" s="163">
        <v>732241</v>
      </c>
    </row>
    <row r="86" spans="1:6" s="147" customFormat="1" ht="36" customHeight="1">
      <c r="A86" s="148" t="s">
        <v>273</v>
      </c>
      <c r="B86" s="149" t="s">
        <v>279</v>
      </c>
      <c r="C86" s="149"/>
      <c r="D86" s="164">
        <v>420948</v>
      </c>
    </row>
    <row r="87" spans="1:6" s="151" customFormat="1" ht="36" customHeight="1">
      <c r="A87" s="143" t="s">
        <v>273</v>
      </c>
      <c r="B87" s="66" t="s">
        <v>280</v>
      </c>
      <c r="C87" s="66"/>
      <c r="D87" s="161">
        <v>43059</v>
      </c>
    </row>
    <row r="88" spans="1:6" s="42" customFormat="1" ht="36" customHeight="1">
      <c r="A88" s="143" t="s">
        <v>281</v>
      </c>
      <c r="B88" s="66" t="s">
        <v>282</v>
      </c>
      <c r="C88" s="66"/>
      <c r="D88" s="161">
        <v>9069500</v>
      </c>
    </row>
    <row r="89" spans="1:6" s="42" customFormat="1" ht="36" customHeight="1">
      <c r="A89" s="143" t="s">
        <v>281</v>
      </c>
      <c r="B89" s="66" t="s">
        <v>283</v>
      </c>
      <c r="C89" s="66"/>
      <c r="D89" s="161">
        <v>564114</v>
      </c>
    </row>
    <row r="90" spans="1:6" s="42" customFormat="1" ht="36" customHeight="1">
      <c r="A90" s="143" t="s">
        <v>281</v>
      </c>
      <c r="B90" s="66" t="s">
        <v>284</v>
      </c>
      <c r="C90" s="66"/>
      <c r="D90" s="161">
        <v>1239890</v>
      </c>
    </row>
    <row r="91" spans="1:6" s="42" customFormat="1" ht="36" customHeight="1">
      <c r="A91" s="143" t="s">
        <v>281</v>
      </c>
      <c r="B91" s="66" t="s">
        <v>285</v>
      </c>
      <c r="C91" s="66"/>
      <c r="D91" s="161">
        <v>1156966</v>
      </c>
    </row>
    <row r="92" spans="1:6" s="42" customFormat="1" ht="36" customHeight="1">
      <c r="A92" s="143" t="s">
        <v>281</v>
      </c>
      <c r="B92" s="66" t="s">
        <v>286</v>
      </c>
      <c r="C92" s="66"/>
      <c r="D92" s="161">
        <v>250918</v>
      </c>
    </row>
    <row r="93" spans="1:6" s="42" customFormat="1" ht="36" customHeight="1">
      <c r="A93" s="143" t="s">
        <v>281</v>
      </c>
      <c r="B93" s="66" t="s">
        <v>287</v>
      </c>
      <c r="C93" s="66"/>
      <c r="D93" s="161">
        <v>189300</v>
      </c>
    </row>
    <row r="94" spans="1:6" s="42" customFormat="1" ht="36" customHeight="1">
      <c r="A94" s="143" t="s">
        <v>127</v>
      </c>
      <c r="B94" s="66" t="s">
        <v>288</v>
      </c>
      <c r="C94" s="66"/>
      <c r="D94" s="161">
        <v>1226410</v>
      </c>
    </row>
    <row r="95" spans="1:6" s="42" customFormat="1" ht="36" customHeight="1">
      <c r="A95" s="143" t="s">
        <v>127</v>
      </c>
      <c r="B95" s="66" t="s">
        <v>289</v>
      </c>
      <c r="C95" s="66"/>
      <c r="D95" s="161">
        <v>2041331</v>
      </c>
    </row>
    <row r="96" spans="1:6" s="155" customFormat="1" ht="36" customHeight="1">
      <c r="A96" s="19" t="s">
        <v>219</v>
      </c>
      <c r="B96" s="77"/>
      <c r="C96" s="77"/>
      <c r="D96" s="161">
        <f>SUM(D97)</f>
        <v>4586000</v>
      </c>
      <c r="E96" s="8"/>
      <c r="F96" s="154"/>
    </row>
    <row r="97" spans="1:6" s="155" customFormat="1" ht="36" customHeight="1">
      <c r="A97" s="143" t="s">
        <v>118</v>
      </c>
      <c r="B97" s="66" t="s">
        <v>290</v>
      </c>
      <c r="C97" s="66"/>
      <c r="D97" s="161">
        <v>4586000</v>
      </c>
      <c r="E97" s="8"/>
      <c r="F97" s="154"/>
    </row>
    <row r="98" spans="1:6" s="42" customFormat="1" ht="36" customHeight="1">
      <c r="A98" s="19" t="s">
        <v>234</v>
      </c>
      <c r="B98" s="77"/>
      <c r="C98" s="77"/>
      <c r="D98" s="161">
        <f>SUM(D99)</f>
        <v>449490</v>
      </c>
    </row>
    <row r="99" spans="1:6" s="42" customFormat="1" ht="36" customHeight="1">
      <c r="A99" s="143" t="s">
        <v>120</v>
      </c>
      <c r="B99" s="66" t="s">
        <v>291</v>
      </c>
      <c r="C99" s="66"/>
      <c r="D99" s="161">
        <v>449490</v>
      </c>
    </row>
    <row r="100" spans="1:6" s="42" customFormat="1" ht="54.9" customHeight="1">
      <c r="A100" s="19"/>
      <c r="B100" s="66"/>
      <c r="C100" s="66" t="s">
        <v>292</v>
      </c>
      <c r="D100" s="29">
        <f>D101</f>
        <v>1401939</v>
      </c>
    </row>
    <row r="101" spans="1:6" s="7" customFormat="1" ht="36" customHeight="1">
      <c r="A101" s="19" t="s">
        <v>238</v>
      </c>
      <c r="B101" s="20"/>
      <c r="C101" s="20"/>
      <c r="D101" s="161">
        <f>SUM(D102)</f>
        <v>1401939</v>
      </c>
    </row>
    <row r="102" spans="1:6" s="42" customFormat="1" ht="36" customHeight="1">
      <c r="A102" s="143" t="s">
        <v>127</v>
      </c>
      <c r="B102" s="66" t="s">
        <v>293</v>
      </c>
      <c r="C102" s="66"/>
      <c r="D102" s="161">
        <v>1401939</v>
      </c>
    </row>
    <row r="103" spans="1:6" s="42" customFormat="1" ht="64.8">
      <c r="A103" s="19"/>
      <c r="B103" s="66"/>
      <c r="C103" s="66" t="s">
        <v>294</v>
      </c>
      <c r="D103" s="29">
        <f>D104</f>
        <v>6731434</v>
      </c>
    </row>
    <row r="104" spans="1:6" s="7" customFormat="1" ht="36" customHeight="1">
      <c r="A104" s="59" t="s">
        <v>238</v>
      </c>
      <c r="B104" s="23"/>
      <c r="C104" s="23"/>
      <c r="D104" s="163">
        <f>SUM(D105)</f>
        <v>6731434</v>
      </c>
    </row>
    <row r="105" spans="1:6" s="147" customFormat="1" ht="48.6">
      <c r="A105" s="148" t="s">
        <v>127</v>
      </c>
      <c r="B105" s="149" t="s">
        <v>295</v>
      </c>
      <c r="C105" s="149"/>
      <c r="D105" s="164">
        <v>6731434</v>
      </c>
    </row>
    <row r="106" spans="1:6" s="155" customFormat="1" ht="75.599999999999994" customHeight="1">
      <c r="A106" s="19"/>
      <c r="B106" s="41"/>
      <c r="C106" s="41" t="s">
        <v>296</v>
      </c>
      <c r="D106" s="29">
        <f>D107+D114</f>
        <v>9545900</v>
      </c>
      <c r="E106" s="8"/>
      <c r="F106" s="154"/>
    </row>
    <row r="107" spans="1:6" s="155" customFormat="1" ht="36" customHeight="1">
      <c r="A107" s="19" t="s">
        <v>238</v>
      </c>
      <c r="B107" s="20"/>
      <c r="C107" s="20"/>
      <c r="D107" s="161">
        <f>SUM(D108:D113)</f>
        <v>8238300</v>
      </c>
      <c r="E107" s="8"/>
      <c r="F107" s="154"/>
    </row>
    <row r="108" spans="1:6" s="155" customFormat="1" ht="36" customHeight="1">
      <c r="A108" s="143" t="s">
        <v>87</v>
      </c>
      <c r="B108" s="66" t="s">
        <v>297</v>
      </c>
      <c r="C108" s="66"/>
      <c r="D108" s="161">
        <v>2853200</v>
      </c>
      <c r="E108" s="8"/>
      <c r="F108" s="154"/>
    </row>
    <row r="109" spans="1:6" ht="36" customHeight="1">
      <c r="A109" s="143" t="s">
        <v>114</v>
      </c>
      <c r="B109" s="66" t="s">
        <v>297</v>
      </c>
      <c r="C109" s="66"/>
      <c r="D109" s="161">
        <v>1004150</v>
      </c>
    </row>
    <row r="110" spans="1:6" ht="36" customHeight="1">
      <c r="A110" s="143" t="s">
        <v>64</v>
      </c>
      <c r="B110" s="66" t="s">
        <v>297</v>
      </c>
      <c r="C110" s="66"/>
      <c r="D110" s="161">
        <v>1736700</v>
      </c>
    </row>
    <row r="111" spans="1:6" ht="36" customHeight="1">
      <c r="A111" s="143" t="s">
        <v>115</v>
      </c>
      <c r="B111" s="66" t="s">
        <v>297</v>
      </c>
      <c r="C111" s="66"/>
      <c r="D111" s="161">
        <v>1747200</v>
      </c>
    </row>
    <row r="112" spans="1:6" ht="36" customHeight="1">
      <c r="A112" s="143" t="s">
        <v>116</v>
      </c>
      <c r="B112" s="66" t="s">
        <v>297</v>
      </c>
      <c r="C112" s="66"/>
      <c r="D112" s="161">
        <v>550200</v>
      </c>
    </row>
    <row r="113" spans="1:4" ht="36" customHeight="1">
      <c r="A113" s="143" t="s">
        <v>127</v>
      </c>
      <c r="B113" s="66" t="s">
        <v>297</v>
      </c>
      <c r="C113" s="66"/>
      <c r="D113" s="161">
        <v>346850</v>
      </c>
    </row>
    <row r="114" spans="1:4" ht="36" customHeight="1">
      <c r="A114" s="19" t="s">
        <v>219</v>
      </c>
      <c r="B114" s="77"/>
      <c r="C114" s="77"/>
      <c r="D114" s="161">
        <f>SUM(D115:D126)</f>
        <v>1307600</v>
      </c>
    </row>
    <row r="115" spans="1:4" ht="36" customHeight="1">
      <c r="A115" s="143" t="s">
        <v>136</v>
      </c>
      <c r="B115" s="66" t="s">
        <v>297</v>
      </c>
      <c r="C115" s="66"/>
      <c r="D115" s="161">
        <v>67550</v>
      </c>
    </row>
    <row r="116" spans="1:4" ht="36" customHeight="1">
      <c r="A116" s="143" t="s">
        <v>139</v>
      </c>
      <c r="B116" s="66" t="s">
        <v>297</v>
      </c>
      <c r="C116" s="66"/>
      <c r="D116" s="161">
        <v>22050</v>
      </c>
    </row>
    <row r="117" spans="1:4" ht="36" customHeight="1">
      <c r="A117" s="143" t="s">
        <v>81</v>
      </c>
      <c r="B117" s="66" t="s">
        <v>297</v>
      </c>
      <c r="C117" s="66"/>
      <c r="D117" s="161">
        <v>171500</v>
      </c>
    </row>
    <row r="118" spans="1:4" ht="36" customHeight="1">
      <c r="A118" s="143" t="s">
        <v>71</v>
      </c>
      <c r="B118" s="66" t="s">
        <v>297</v>
      </c>
      <c r="C118" s="66"/>
      <c r="D118" s="161">
        <v>74900</v>
      </c>
    </row>
    <row r="119" spans="1:4" ht="36" customHeight="1">
      <c r="A119" s="143" t="s">
        <v>72</v>
      </c>
      <c r="B119" s="66" t="s">
        <v>297</v>
      </c>
      <c r="C119" s="66"/>
      <c r="D119" s="161">
        <v>71400</v>
      </c>
    </row>
    <row r="120" spans="1:4" ht="36" customHeight="1">
      <c r="A120" s="143" t="s">
        <v>73</v>
      </c>
      <c r="B120" s="66" t="s">
        <v>297</v>
      </c>
      <c r="C120" s="66"/>
      <c r="D120" s="161">
        <v>206500</v>
      </c>
    </row>
    <row r="121" spans="1:4" ht="36" customHeight="1">
      <c r="A121" s="143" t="s">
        <v>74</v>
      </c>
      <c r="B121" s="66" t="s">
        <v>297</v>
      </c>
      <c r="C121" s="66"/>
      <c r="D121" s="161">
        <v>101500</v>
      </c>
    </row>
    <row r="122" spans="1:4" ht="36" customHeight="1">
      <c r="A122" s="143" t="s">
        <v>75</v>
      </c>
      <c r="B122" s="66" t="s">
        <v>297</v>
      </c>
      <c r="C122" s="66"/>
      <c r="D122" s="161">
        <v>154000</v>
      </c>
    </row>
    <row r="123" spans="1:4" ht="36" customHeight="1">
      <c r="A123" s="143" t="s">
        <v>82</v>
      </c>
      <c r="B123" s="66" t="s">
        <v>297</v>
      </c>
      <c r="C123" s="66"/>
      <c r="D123" s="161">
        <v>30100</v>
      </c>
    </row>
    <row r="124" spans="1:4" ht="36" customHeight="1">
      <c r="A124" s="145" t="s">
        <v>95</v>
      </c>
      <c r="B124" s="73" t="s">
        <v>297</v>
      </c>
      <c r="C124" s="73"/>
      <c r="D124" s="163">
        <v>105000</v>
      </c>
    </row>
    <row r="125" spans="1:4" s="152" customFormat="1" ht="36" customHeight="1">
      <c r="A125" s="148" t="s">
        <v>83</v>
      </c>
      <c r="B125" s="149" t="s">
        <v>297</v>
      </c>
      <c r="C125" s="149"/>
      <c r="D125" s="164">
        <v>219100</v>
      </c>
    </row>
    <row r="126" spans="1:4" s="153" customFormat="1" ht="36" customHeight="1">
      <c r="A126" s="143" t="s">
        <v>84</v>
      </c>
      <c r="B126" s="66" t="s">
        <v>297</v>
      </c>
      <c r="C126" s="66"/>
      <c r="D126" s="161">
        <v>84000</v>
      </c>
    </row>
    <row r="127" spans="1:4" s="7" customFormat="1" ht="93.6" customHeight="1">
      <c r="A127" s="19"/>
      <c r="B127" s="41"/>
      <c r="C127" s="41" t="s">
        <v>298</v>
      </c>
      <c r="D127" s="29">
        <f>D128+D135+D150</f>
        <v>8812650</v>
      </c>
    </row>
    <row r="128" spans="1:4" s="7" customFormat="1" ht="36" customHeight="1">
      <c r="A128" s="19" t="s">
        <v>238</v>
      </c>
      <c r="B128" s="20"/>
      <c r="C128" s="20"/>
      <c r="D128" s="29">
        <f>SUM(D129:D134)</f>
        <v>6799100</v>
      </c>
    </row>
    <row r="129" spans="1:4" s="42" customFormat="1" ht="36" customHeight="1">
      <c r="A129" s="143" t="s">
        <v>114</v>
      </c>
      <c r="B129" s="66" t="s">
        <v>299</v>
      </c>
      <c r="C129" s="66"/>
      <c r="D129" s="161">
        <v>888650</v>
      </c>
    </row>
    <row r="130" spans="1:4" s="42" customFormat="1" ht="36" customHeight="1">
      <c r="A130" s="143" t="s">
        <v>125</v>
      </c>
      <c r="B130" s="66" t="s">
        <v>299</v>
      </c>
      <c r="C130" s="66"/>
      <c r="D130" s="161">
        <v>1823850</v>
      </c>
    </row>
    <row r="131" spans="1:4" s="42" customFormat="1" ht="36" customHeight="1">
      <c r="A131" s="143" t="s">
        <v>126</v>
      </c>
      <c r="B131" s="66" t="s">
        <v>299</v>
      </c>
      <c r="C131" s="66"/>
      <c r="D131" s="161">
        <v>1113350</v>
      </c>
    </row>
    <row r="132" spans="1:4" s="42" customFormat="1" ht="36" customHeight="1">
      <c r="A132" s="143" t="s">
        <v>115</v>
      </c>
      <c r="B132" s="66" t="s">
        <v>299</v>
      </c>
      <c r="C132" s="66"/>
      <c r="D132" s="161">
        <v>1210300</v>
      </c>
    </row>
    <row r="133" spans="1:4" s="42" customFormat="1" ht="36" customHeight="1">
      <c r="A133" s="143" t="s">
        <v>116</v>
      </c>
      <c r="B133" s="66" t="s">
        <v>299</v>
      </c>
      <c r="C133" s="66"/>
      <c r="D133" s="161">
        <v>653100</v>
      </c>
    </row>
    <row r="134" spans="1:4" s="42" customFormat="1" ht="36" customHeight="1">
      <c r="A134" s="143" t="s">
        <v>127</v>
      </c>
      <c r="B134" s="66" t="s">
        <v>299</v>
      </c>
      <c r="C134" s="66"/>
      <c r="D134" s="161">
        <v>1109850</v>
      </c>
    </row>
    <row r="135" spans="1:4" s="42" customFormat="1" ht="36" customHeight="1">
      <c r="A135" s="19" t="s">
        <v>219</v>
      </c>
      <c r="B135" s="77"/>
      <c r="C135" s="77"/>
      <c r="D135" s="161">
        <f>SUM(D136:D149)</f>
        <v>1980300</v>
      </c>
    </row>
    <row r="136" spans="1:4" s="42" customFormat="1" ht="36" customHeight="1">
      <c r="A136" s="143" t="s">
        <v>131</v>
      </c>
      <c r="B136" s="66" t="s">
        <v>299</v>
      </c>
      <c r="C136" s="66"/>
      <c r="D136" s="161">
        <v>101500</v>
      </c>
    </row>
    <row r="137" spans="1:4" ht="36" customHeight="1">
      <c r="A137" s="143" t="s">
        <v>135</v>
      </c>
      <c r="B137" s="66" t="s">
        <v>299</v>
      </c>
      <c r="C137" s="66"/>
      <c r="D137" s="161">
        <v>108500</v>
      </c>
    </row>
    <row r="138" spans="1:4" ht="36" customHeight="1">
      <c r="A138" s="143" t="s">
        <v>129</v>
      </c>
      <c r="B138" s="66" t="s">
        <v>299</v>
      </c>
      <c r="C138" s="66"/>
      <c r="D138" s="161">
        <v>93100</v>
      </c>
    </row>
    <row r="139" spans="1:4" ht="36" customHeight="1">
      <c r="A139" s="143" t="s">
        <v>132</v>
      </c>
      <c r="B139" s="66" t="s">
        <v>299</v>
      </c>
      <c r="C139" s="66"/>
      <c r="D139" s="161">
        <v>212800</v>
      </c>
    </row>
    <row r="140" spans="1:4" ht="36" customHeight="1">
      <c r="A140" s="143" t="s">
        <v>136</v>
      </c>
      <c r="B140" s="66" t="s">
        <v>299</v>
      </c>
      <c r="C140" s="66"/>
      <c r="D140" s="161">
        <v>117950</v>
      </c>
    </row>
    <row r="141" spans="1:4" ht="36" customHeight="1">
      <c r="A141" s="143" t="s">
        <v>139</v>
      </c>
      <c r="B141" s="66" t="s">
        <v>299</v>
      </c>
      <c r="C141" s="66"/>
      <c r="D141" s="161">
        <v>157850</v>
      </c>
    </row>
    <row r="142" spans="1:4" ht="36" customHeight="1">
      <c r="A142" s="143" t="s">
        <v>134</v>
      </c>
      <c r="B142" s="66" t="s">
        <v>299</v>
      </c>
      <c r="C142" s="66"/>
      <c r="D142" s="161">
        <v>449050</v>
      </c>
    </row>
    <row r="143" spans="1:4" ht="36" customHeight="1">
      <c r="A143" s="145" t="s">
        <v>128</v>
      </c>
      <c r="B143" s="73" t="s">
        <v>299</v>
      </c>
      <c r="C143" s="73"/>
      <c r="D143" s="163">
        <v>126000</v>
      </c>
    </row>
    <row r="144" spans="1:4" s="152" customFormat="1" ht="36" customHeight="1">
      <c r="A144" s="148" t="s">
        <v>140</v>
      </c>
      <c r="B144" s="149" t="s">
        <v>299</v>
      </c>
      <c r="C144" s="149"/>
      <c r="D144" s="164">
        <v>161000</v>
      </c>
    </row>
    <row r="145" spans="1:4" s="153" customFormat="1" ht="36" customHeight="1">
      <c r="A145" s="143" t="s">
        <v>130</v>
      </c>
      <c r="B145" s="66" t="s">
        <v>299</v>
      </c>
      <c r="C145" s="66"/>
      <c r="D145" s="161">
        <v>91000</v>
      </c>
    </row>
    <row r="146" spans="1:4" ht="36" customHeight="1">
      <c r="A146" s="143" t="s">
        <v>73</v>
      </c>
      <c r="B146" s="66" t="s">
        <v>300</v>
      </c>
      <c r="C146" s="66"/>
      <c r="D146" s="161">
        <v>223650</v>
      </c>
    </row>
    <row r="147" spans="1:4" ht="36" customHeight="1">
      <c r="A147" s="143" t="s">
        <v>74</v>
      </c>
      <c r="B147" s="66" t="s">
        <v>301</v>
      </c>
      <c r="C147" s="66"/>
      <c r="D147" s="161">
        <v>42700</v>
      </c>
    </row>
    <row r="148" spans="1:4" ht="36" customHeight="1">
      <c r="A148" s="143" t="s">
        <v>138</v>
      </c>
      <c r="B148" s="66" t="s">
        <v>299</v>
      </c>
      <c r="C148" s="66"/>
      <c r="D148" s="161">
        <v>61250</v>
      </c>
    </row>
    <row r="149" spans="1:4" ht="36" customHeight="1">
      <c r="A149" s="143" t="s">
        <v>137</v>
      </c>
      <c r="B149" s="66" t="s">
        <v>299</v>
      </c>
      <c r="C149" s="66"/>
      <c r="D149" s="161">
        <v>33950</v>
      </c>
    </row>
    <row r="150" spans="1:4" s="42" customFormat="1" ht="36" customHeight="1">
      <c r="A150" s="19" t="s">
        <v>234</v>
      </c>
      <c r="B150" s="77"/>
      <c r="C150" s="77"/>
      <c r="D150" s="161">
        <f>SUM(D151:D152)</f>
        <v>33250</v>
      </c>
    </row>
    <row r="151" spans="1:4" s="42" customFormat="1" ht="36" customHeight="1">
      <c r="A151" s="143" t="s">
        <v>98</v>
      </c>
      <c r="B151" s="66" t="s">
        <v>299</v>
      </c>
      <c r="C151" s="66"/>
      <c r="D151" s="161">
        <v>31500</v>
      </c>
    </row>
    <row r="152" spans="1:4" s="42" customFormat="1" ht="36" customHeight="1">
      <c r="A152" s="143" t="s">
        <v>76</v>
      </c>
      <c r="B152" s="66" t="s">
        <v>299</v>
      </c>
      <c r="C152" s="66"/>
      <c r="D152" s="161">
        <v>1750</v>
      </c>
    </row>
    <row r="153" spans="1:4" s="42" customFormat="1" ht="54.9" customHeight="1">
      <c r="A153" s="19"/>
      <c r="B153" s="66"/>
      <c r="C153" s="66" t="s">
        <v>302</v>
      </c>
      <c r="D153" s="29">
        <f>D154</f>
        <v>1969000</v>
      </c>
    </row>
    <row r="154" spans="1:4" s="7" customFormat="1" ht="36" customHeight="1">
      <c r="A154" s="19" t="s">
        <v>238</v>
      </c>
      <c r="B154" s="20"/>
      <c r="C154" s="20"/>
      <c r="D154" s="29">
        <f>SUM(D155)</f>
        <v>1969000</v>
      </c>
    </row>
    <row r="155" spans="1:4" s="42" customFormat="1" ht="36" customHeight="1">
      <c r="A155" s="143" t="s">
        <v>127</v>
      </c>
      <c r="B155" s="66" t="s">
        <v>303</v>
      </c>
      <c r="C155" s="66"/>
      <c r="D155" s="161">
        <v>1969000</v>
      </c>
    </row>
    <row r="156" spans="1:4" s="42" customFormat="1" ht="48.6">
      <c r="A156" s="19"/>
      <c r="B156" s="66"/>
      <c r="C156" s="66" t="s">
        <v>304</v>
      </c>
      <c r="D156" s="29">
        <f>D157+D159</f>
        <v>5172667</v>
      </c>
    </row>
    <row r="157" spans="1:4" s="42" customFormat="1" ht="36" customHeight="1">
      <c r="A157" s="19" t="s">
        <v>238</v>
      </c>
      <c r="B157" s="66"/>
      <c r="C157" s="66"/>
      <c r="D157" s="29">
        <f>SUM(D158)</f>
        <v>1842867</v>
      </c>
    </row>
    <row r="158" spans="1:4" s="42" customFormat="1" ht="36" customHeight="1">
      <c r="A158" s="143" t="s">
        <v>94</v>
      </c>
      <c r="B158" s="66" t="s">
        <v>305</v>
      </c>
      <c r="C158" s="66"/>
      <c r="D158" s="161">
        <v>1842867</v>
      </c>
    </row>
    <row r="159" spans="1:4" s="7" customFormat="1" ht="36" customHeight="1">
      <c r="A159" s="19" t="s">
        <v>219</v>
      </c>
      <c r="B159" s="20"/>
      <c r="C159" s="20"/>
      <c r="D159" s="29">
        <f>SUM(D160)</f>
        <v>3329800</v>
      </c>
    </row>
    <row r="160" spans="1:4" s="42" customFormat="1" ht="36" customHeight="1">
      <c r="A160" s="143" t="s">
        <v>75</v>
      </c>
      <c r="B160" s="66" t="s">
        <v>305</v>
      </c>
      <c r="C160" s="66"/>
      <c r="D160" s="161">
        <v>3329800</v>
      </c>
    </row>
    <row r="161" spans="1:4" s="42" customFormat="1" ht="48.6">
      <c r="A161" s="19"/>
      <c r="B161" s="66"/>
      <c r="C161" s="66" t="s">
        <v>306</v>
      </c>
      <c r="D161" s="29">
        <f>D162</f>
        <v>3362730</v>
      </c>
    </row>
    <row r="162" spans="1:4" s="42" customFormat="1" ht="36" customHeight="1">
      <c r="A162" s="19" t="s">
        <v>238</v>
      </c>
      <c r="B162" s="66"/>
      <c r="C162" s="66"/>
      <c r="D162" s="29">
        <f>SUM(D163)</f>
        <v>3362730</v>
      </c>
    </row>
    <row r="163" spans="1:4" s="147" customFormat="1" ht="36" customHeight="1">
      <c r="A163" s="145" t="s">
        <v>114</v>
      </c>
      <c r="B163" s="73" t="s">
        <v>307</v>
      </c>
      <c r="C163" s="73"/>
      <c r="D163" s="163">
        <v>3362730</v>
      </c>
    </row>
    <row r="164" spans="1:4" s="151" customFormat="1" ht="48.6">
      <c r="A164" s="109"/>
      <c r="B164" s="149"/>
      <c r="C164" s="149" t="s">
        <v>308</v>
      </c>
      <c r="D164" s="117">
        <f>D165</f>
        <v>70000</v>
      </c>
    </row>
    <row r="165" spans="1:4" s="156" customFormat="1" ht="36" customHeight="1">
      <c r="A165" s="19" t="s">
        <v>238</v>
      </c>
      <c r="B165" s="66"/>
      <c r="C165" s="66"/>
      <c r="D165" s="29">
        <f>SUM(D166)</f>
        <v>70000</v>
      </c>
    </row>
    <row r="166" spans="1:4" s="42" customFormat="1" ht="36" customHeight="1">
      <c r="A166" s="143" t="s">
        <v>87</v>
      </c>
      <c r="B166" s="66" t="s">
        <v>309</v>
      </c>
      <c r="C166" s="66"/>
      <c r="D166" s="161">
        <v>70000</v>
      </c>
    </row>
    <row r="167" spans="1:4" ht="48.6">
      <c r="A167" s="19"/>
      <c r="B167" s="41"/>
      <c r="C167" s="41" t="s">
        <v>310</v>
      </c>
      <c r="D167" s="29">
        <f>D168</f>
        <v>550000</v>
      </c>
    </row>
    <row r="168" spans="1:4" ht="36" customHeight="1">
      <c r="A168" s="19" t="s">
        <v>311</v>
      </c>
      <c r="B168" s="20"/>
      <c r="C168" s="20"/>
      <c r="D168" s="29">
        <f>SUM(D169)</f>
        <v>550000</v>
      </c>
    </row>
    <row r="169" spans="1:4" ht="36" customHeight="1">
      <c r="A169" s="143" t="s">
        <v>73</v>
      </c>
      <c r="B169" s="66" t="s">
        <v>312</v>
      </c>
      <c r="C169" s="66"/>
      <c r="D169" s="161">
        <v>550000</v>
      </c>
    </row>
    <row r="170" spans="1:4" ht="106.2" customHeight="1">
      <c r="A170" s="19"/>
      <c r="B170" s="20"/>
      <c r="C170" s="20" t="s">
        <v>313</v>
      </c>
      <c r="D170" s="32">
        <f>D171</f>
        <v>100000</v>
      </c>
    </row>
    <row r="171" spans="1:4" s="42" customFormat="1" ht="36" customHeight="1">
      <c r="A171" s="19" t="s">
        <v>238</v>
      </c>
      <c r="B171" s="66"/>
      <c r="C171" s="66"/>
      <c r="D171" s="29">
        <f>SUM(D172)</f>
        <v>100000</v>
      </c>
    </row>
    <row r="172" spans="1:4" s="42" customFormat="1" ht="48.6">
      <c r="A172" s="143" t="s">
        <v>92</v>
      </c>
      <c r="B172" s="66" t="s">
        <v>314</v>
      </c>
      <c r="C172" s="66"/>
      <c r="D172" s="161">
        <v>100000</v>
      </c>
    </row>
    <row r="173" spans="1:4" ht="36" customHeight="1">
      <c r="A173" s="232" t="s">
        <v>315</v>
      </c>
      <c r="B173" s="139"/>
      <c r="C173" s="139"/>
      <c r="D173" s="33">
        <f>D174+D207+D231+D249+D260</f>
        <v>150791979</v>
      </c>
    </row>
    <row r="174" spans="1:4" ht="69.599999999999994" customHeight="1">
      <c r="A174" s="19"/>
      <c r="B174" s="157"/>
      <c r="C174" s="66" t="s">
        <v>316</v>
      </c>
      <c r="D174" s="161">
        <f>D175+D193</f>
        <v>52743371</v>
      </c>
    </row>
    <row r="175" spans="1:4" ht="36" customHeight="1">
      <c r="A175" s="19" t="s">
        <v>211</v>
      </c>
      <c r="B175" s="157"/>
      <c r="C175" s="157"/>
      <c r="D175" s="161">
        <f>SUM(D176:D192)</f>
        <v>38052213</v>
      </c>
    </row>
    <row r="176" spans="1:4" ht="51.6" customHeight="1">
      <c r="A176" s="143" t="s">
        <v>218</v>
      </c>
      <c r="B176" s="66" t="s">
        <v>317</v>
      </c>
      <c r="C176" s="66"/>
      <c r="D176" s="161">
        <v>490000</v>
      </c>
    </row>
    <row r="177" spans="1:4" ht="51.6" customHeight="1">
      <c r="A177" s="143" t="s">
        <v>216</v>
      </c>
      <c r="B177" s="66" t="s">
        <v>318</v>
      </c>
      <c r="C177" s="66"/>
      <c r="D177" s="161">
        <v>144000</v>
      </c>
    </row>
    <row r="178" spans="1:4" s="152" customFormat="1" ht="51.6" customHeight="1">
      <c r="A178" s="145" t="s">
        <v>216</v>
      </c>
      <c r="B178" s="73" t="s">
        <v>319</v>
      </c>
      <c r="C178" s="73"/>
      <c r="D178" s="163">
        <v>600000</v>
      </c>
    </row>
    <row r="179" spans="1:4" s="153" customFormat="1" ht="51.6" customHeight="1">
      <c r="A179" s="148" t="s">
        <v>216</v>
      </c>
      <c r="B179" s="149" t="s">
        <v>320</v>
      </c>
      <c r="C179" s="149"/>
      <c r="D179" s="164">
        <v>2985278</v>
      </c>
    </row>
    <row r="180" spans="1:4" ht="51.6" customHeight="1">
      <c r="A180" s="143" t="s">
        <v>216</v>
      </c>
      <c r="B180" s="66" t="s">
        <v>321</v>
      </c>
      <c r="C180" s="66"/>
      <c r="D180" s="161">
        <v>2118540</v>
      </c>
    </row>
    <row r="181" spans="1:4" ht="51.6" customHeight="1">
      <c r="A181" s="143" t="s">
        <v>216</v>
      </c>
      <c r="B181" s="66" t="s">
        <v>322</v>
      </c>
      <c r="C181" s="66"/>
      <c r="D181" s="161">
        <v>200000</v>
      </c>
    </row>
    <row r="182" spans="1:4" ht="51.6" customHeight="1">
      <c r="A182" s="143" t="s">
        <v>216</v>
      </c>
      <c r="B182" s="66" t="s">
        <v>323</v>
      </c>
      <c r="C182" s="66"/>
      <c r="D182" s="161">
        <v>495000</v>
      </c>
    </row>
    <row r="183" spans="1:4" ht="51.6" customHeight="1">
      <c r="A183" s="143" t="s">
        <v>216</v>
      </c>
      <c r="B183" s="66" t="s">
        <v>324</v>
      </c>
      <c r="C183" s="66"/>
      <c r="D183" s="161">
        <v>847500</v>
      </c>
    </row>
    <row r="184" spans="1:4" ht="51.6" customHeight="1">
      <c r="A184" s="143" t="s">
        <v>216</v>
      </c>
      <c r="B184" s="66" t="s">
        <v>325</v>
      </c>
      <c r="C184" s="66"/>
      <c r="D184" s="161">
        <v>495000</v>
      </c>
    </row>
    <row r="185" spans="1:4" ht="51.6" customHeight="1">
      <c r="A185" s="143" t="s">
        <v>215</v>
      </c>
      <c r="B185" s="66" t="s">
        <v>326</v>
      </c>
      <c r="C185" s="66"/>
      <c r="D185" s="161">
        <v>934000</v>
      </c>
    </row>
    <row r="186" spans="1:4" ht="51.6" customHeight="1">
      <c r="A186" s="143" t="s">
        <v>215</v>
      </c>
      <c r="B186" s="66" t="s">
        <v>327</v>
      </c>
      <c r="C186" s="66"/>
      <c r="D186" s="161">
        <v>16992340</v>
      </c>
    </row>
    <row r="187" spans="1:4" ht="51.6" customHeight="1">
      <c r="A187" s="143" t="s">
        <v>215</v>
      </c>
      <c r="B187" s="66" t="s">
        <v>328</v>
      </c>
      <c r="C187" s="66"/>
      <c r="D187" s="161">
        <v>344000</v>
      </c>
    </row>
    <row r="188" spans="1:4" ht="51.6" customHeight="1">
      <c r="A188" s="143" t="s">
        <v>217</v>
      </c>
      <c r="B188" s="66" t="s">
        <v>329</v>
      </c>
      <c r="C188" s="66"/>
      <c r="D188" s="161">
        <v>1807764</v>
      </c>
    </row>
    <row r="189" spans="1:4" ht="51.6" customHeight="1">
      <c r="A189" s="143" t="s">
        <v>217</v>
      </c>
      <c r="B189" s="66" t="s">
        <v>330</v>
      </c>
      <c r="C189" s="66"/>
      <c r="D189" s="161">
        <v>680000</v>
      </c>
    </row>
    <row r="190" spans="1:4" ht="51.6" customHeight="1">
      <c r="A190" s="143" t="s">
        <v>217</v>
      </c>
      <c r="B190" s="66" t="s">
        <v>331</v>
      </c>
      <c r="C190" s="66"/>
      <c r="D190" s="161">
        <v>7878791</v>
      </c>
    </row>
    <row r="191" spans="1:4" ht="51.6" customHeight="1">
      <c r="A191" s="143" t="s">
        <v>217</v>
      </c>
      <c r="B191" s="66" t="s">
        <v>332</v>
      </c>
      <c r="C191" s="66"/>
      <c r="D191" s="161">
        <v>540000</v>
      </c>
    </row>
    <row r="192" spans="1:4" s="152" customFormat="1" ht="51.6" customHeight="1">
      <c r="A192" s="145" t="s">
        <v>217</v>
      </c>
      <c r="B192" s="73" t="s">
        <v>333</v>
      </c>
      <c r="C192" s="73"/>
      <c r="D192" s="163">
        <v>500000</v>
      </c>
    </row>
    <row r="193" spans="1:4" s="153" customFormat="1" ht="51.6" customHeight="1">
      <c r="A193" s="109" t="s">
        <v>219</v>
      </c>
      <c r="B193" s="149"/>
      <c r="C193" s="149"/>
      <c r="D193" s="164">
        <f>SUM(D194:D206)</f>
        <v>14691158</v>
      </c>
    </row>
    <row r="194" spans="1:4" ht="51.6" customHeight="1">
      <c r="A194" s="143" t="s">
        <v>230</v>
      </c>
      <c r="B194" s="66" t="s">
        <v>334</v>
      </c>
      <c r="C194" s="66"/>
      <c r="D194" s="161">
        <v>285000</v>
      </c>
    </row>
    <row r="195" spans="1:4" ht="51.6" customHeight="1">
      <c r="A195" s="143" t="s">
        <v>230</v>
      </c>
      <c r="B195" s="66" t="s">
        <v>335</v>
      </c>
      <c r="C195" s="66"/>
      <c r="D195" s="161">
        <v>319357</v>
      </c>
    </row>
    <row r="196" spans="1:4" ht="51.6" customHeight="1">
      <c r="A196" s="143" t="s">
        <v>230</v>
      </c>
      <c r="B196" s="66" t="s">
        <v>336</v>
      </c>
      <c r="C196" s="66"/>
      <c r="D196" s="161">
        <v>550885</v>
      </c>
    </row>
    <row r="197" spans="1:4" ht="51.6" customHeight="1">
      <c r="A197" s="143" t="s">
        <v>230</v>
      </c>
      <c r="B197" s="66" t="s">
        <v>337</v>
      </c>
      <c r="C197" s="66"/>
      <c r="D197" s="161">
        <v>540000</v>
      </c>
    </row>
    <row r="198" spans="1:4" ht="51.6" customHeight="1">
      <c r="A198" s="143" t="s">
        <v>220</v>
      </c>
      <c r="B198" s="66" t="s">
        <v>338</v>
      </c>
      <c r="C198" s="66"/>
      <c r="D198" s="161">
        <v>1955074</v>
      </c>
    </row>
    <row r="199" spans="1:4" ht="51.6" customHeight="1">
      <c r="A199" s="143" t="s">
        <v>228</v>
      </c>
      <c r="B199" s="66" t="s">
        <v>339</v>
      </c>
      <c r="C199" s="66"/>
      <c r="D199" s="161">
        <v>100000</v>
      </c>
    </row>
    <row r="200" spans="1:4" ht="51.6" customHeight="1">
      <c r="A200" s="143" t="s">
        <v>228</v>
      </c>
      <c r="B200" s="66" t="s">
        <v>340</v>
      </c>
      <c r="C200" s="66"/>
      <c r="D200" s="161">
        <v>438226</v>
      </c>
    </row>
    <row r="201" spans="1:4" ht="51.6" customHeight="1">
      <c r="A201" s="143" t="s">
        <v>221</v>
      </c>
      <c r="B201" s="66" t="s">
        <v>341</v>
      </c>
      <c r="C201" s="66"/>
      <c r="D201" s="161">
        <v>100000</v>
      </c>
    </row>
    <row r="202" spans="1:4" ht="51.6" customHeight="1">
      <c r="A202" s="143" t="s">
        <v>221</v>
      </c>
      <c r="B202" s="66" t="s">
        <v>342</v>
      </c>
      <c r="C202" s="66"/>
      <c r="D202" s="161">
        <v>4123296</v>
      </c>
    </row>
    <row r="203" spans="1:4" ht="51.6" customHeight="1">
      <c r="A203" s="143" t="s">
        <v>221</v>
      </c>
      <c r="B203" s="66" t="s">
        <v>343</v>
      </c>
      <c r="C203" s="66"/>
      <c r="D203" s="161">
        <v>425000</v>
      </c>
    </row>
    <row r="204" spans="1:4" ht="51.6" customHeight="1">
      <c r="A204" s="143" t="s">
        <v>222</v>
      </c>
      <c r="B204" s="66" t="s">
        <v>344</v>
      </c>
      <c r="C204" s="66"/>
      <c r="D204" s="161">
        <v>4804320</v>
      </c>
    </row>
    <row r="205" spans="1:4" ht="51.6" customHeight="1">
      <c r="A205" s="143" t="s">
        <v>233</v>
      </c>
      <c r="B205" s="66" t="s">
        <v>345</v>
      </c>
      <c r="C205" s="66"/>
      <c r="D205" s="161">
        <v>600000</v>
      </c>
    </row>
    <row r="206" spans="1:4" ht="51.6" customHeight="1">
      <c r="A206" s="143" t="s">
        <v>233</v>
      </c>
      <c r="B206" s="66" t="s">
        <v>346</v>
      </c>
      <c r="C206" s="66"/>
      <c r="D206" s="161">
        <v>450000</v>
      </c>
    </row>
    <row r="207" spans="1:4" ht="36" customHeight="1">
      <c r="A207" s="59"/>
      <c r="B207" s="224"/>
      <c r="C207" s="73" t="s">
        <v>347</v>
      </c>
      <c r="D207" s="163">
        <f>D208+D219</f>
        <v>48972491</v>
      </c>
    </row>
    <row r="208" spans="1:4" s="153" customFormat="1" ht="36" customHeight="1">
      <c r="A208" s="109" t="s">
        <v>211</v>
      </c>
      <c r="B208" s="158"/>
      <c r="C208" s="158"/>
      <c r="D208" s="164">
        <f>SUM(D209:D218)</f>
        <v>21431000</v>
      </c>
    </row>
    <row r="209" spans="1:4" ht="51.9" customHeight="1">
      <c r="A209" s="143" t="s">
        <v>215</v>
      </c>
      <c r="B209" s="66" t="s">
        <v>348</v>
      </c>
      <c r="C209" s="66"/>
      <c r="D209" s="161">
        <v>562500</v>
      </c>
    </row>
    <row r="210" spans="1:4" ht="39.9" customHeight="1">
      <c r="A210" s="143" t="s">
        <v>215</v>
      </c>
      <c r="B210" s="66" t="s">
        <v>349</v>
      </c>
      <c r="C210" s="66"/>
      <c r="D210" s="161">
        <v>3000000</v>
      </c>
    </row>
    <row r="211" spans="1:4" ht="39.9" customHeight="1">
      <c r="A211" s="143" t="s">
        <v>218</v>
      </c>
      <c r="B211" s="66" t="s">
        <v>350</v>
      </c>
      <c r="C211" s="66"/>
      <c r="D211" s="161">
        <v>2640000</v>
      </c>
    </row>
    <row r="212" spans="1:4" ht="39.9" customHeight="1">
      <c r="A212" s="143" t="s">
        <v>216</v>
      </c>
      <c r="B212" s="66" t="s">
        <v>351</v>
      </c>
      <c r="C212" s="66"/>
      <c r="D212" s="161">
        <v>1687000</v>
      </c>
    </row>
    <row r="213" spans="1:4" ht="51.9" customHeight="1">
      <c r="A213" s="143" t="s">
        <v>216</v>
      </c>
      <c r="B213" s="66" t="s">
        <v>352</v>
      </c>
      <c r="C213" s="66"/>
      <c r="D213" s="161">
        <v>2512500</v>
      </c>
    </row>
    <row r="214" spans="1:4" ht="36" customHeight="1">
      <c r="A214" s="143" t="s">
        <v>217</v>
      </c>
      <c r="B214" s="66" t="s">
        <v>353</v>
      </c>
      <c r="C214" s="66"/>
      <c r="D214" s="161">
        <v>2420000</v>
      </c>
    </row>
    <row r="215" spans="1:4" ht="36" customHeight="1">
      <c r="A215" s="143" t="s">
        <v>217</v>
      </c>
      <c r="B215" s="66" t="s">
        <v>354</v>
      </c>
      <c r="C215" s="66"/>
      <c r="D215" s="161">
        <v>1750000</v>
      </c>
    </row>
    <row r="216" spans="1:4" ht="36" customHeight="1">
      <c r="A216" s="143" t="s">
        <v>217</v>
      </c>
      <c r="B216" s="66" t="s">
        <v>355</v>
      </c>
      <c r="C216" s="66"/>
      <c r="D216" s="161">
        <v>3100000</v>
      </c>
    </row>
    <row r="217" spans="1:4" ht="36" customHeight="1">
      <c r="A217" s="143" t="s">
        <v>217</v>
      </c>
      <c r="B217" s="66" t="s">
        <v>356</v>
      </c>
      <c r="C217" s="66"/>
      <c r="D217" s="161">
        <v>1959000</v>
      </c>
    </row>
    <row r="218" spans="1:4" ht="36" customHeight="1">
      <c r="A218" s="143" t="s">
        <v>217</v>
      </c>
      <c r="B218" s="66" t="s">
        <v>357</v>
      </c>
      <c r="C218" s="66"/>
      <c r="D218" s="161">
        <v>1800000</v>
      </c>
    </row>
    <row r="219" spans="1:4" ht="36" customHeight="1">
      <c r="A219" s="19" t="s">
        <v>219</v>
      </c>
      <c r="B219" s="157"/>
      <c r="C219" s="157"/>
      <c r="D219" s="161">
        <f>SUM(D220:D230)</f>
        <v>27541491</v>
      </c>
    </row>
    <row r="220" spans="1:4" ht="36" customHeight="1">
      <c r="A220" s="143" t="s">
        <v>230</v>
      </c>
      <c r="B220" s="66" t="s">
        <v>358</v>
      </c>
      <c r="C220" s="66"/>
      <c r="D220" s="161">
        <v>2967820</v>
      </c>
    </row>
    <row r="221" spans="1:4" ht="36" customHeight="1">
      <c r="A221" s="143" t="s">
        <v>225</v>
      </c>
      <c r="B221" s="66" t="s">
        <v>359</v>
      </c>
      <c r="C221" s="66"/>
      <c r="D221" s="161">
        <v>1120500</v>
      </c>
    </row>
    <row r="222" spans="1:4" ht="36" customHeight="1">
      <c r="A222" s="143" t="s">
        <v>225</v>
      </c>
      <c r="B222" s="66" t="s">
        <v>360</v>
      </c>
      <c r="C222" s="66"/>
      <c r="D222" s="161">
        <v>2376000</v>
      </c>
    </row>
    <row r="223" spans="1:4" ht="36" customHeight="1">
      <c r="A223" s="143" t="s">
        <v>220</v>
      </c>
      <c r="B223" s="66" t="s">
        <v>361</v>
      </c>
      <c r="C223" s="66"/>
      <c r="D223" s="161">
        <v>11450000</v>
      </c>
    </row>
    <row r="224" spans="1:4" ht="36" customHeight="1">
      <c r="A224" s="143" t="s">
        <v>228</v>
      </c>
      <c r="B224" s="66" t="s">
        <v>362</v>
      </c>
      <c r="C224" s="66"/>
      <c r="D224" s="161">
        <v>1232500</v>
      </c>
    </row>
    <row r="225" spans="1:4" ht="36" customHeight="1">
      <c r="A225" s="143" t="s">
        <v>228</v>
      </c>
      <c r="B225" s="66" t="s">
        <v>363</v>
      </c>
      <c r="C225" s="66"/>
      <c r="D225" s="161">
        <v>1401650</v>
      </c>
    </row>
    <row r="226" spans="1:4" ht="36" customHeight="1">
      <c r="A226" s="143" t="s">
        <v>228</v>
      </c>
      <c r="B226" s="66" t="s">
        <v>364</v>
      </c>
      <c r="C226" s="66"/>
      <c r="D226" s="161">
        <v>2040000</v>
      </c>
    </row>
    <row r="227" spans="1:4" s="152" customFormat="1" ht="36" customHeight="1">
      <c r="A227" s="145" t="s">
        <v>224</v>
      </c>
      <c r="B227" s="73" t="s">
        <v>365</v>
      </c>
      <c r="C227" s="73"/>
      <c r="D227" s="163">
        <v>1560000</v>
      </c>
    </row>
    <row r="228" spans="1:4" s="153" customFormat="1" ht="36" customHeight="1">
      <c r="A228" s="148" t="s">
        <v>222</v>
      </c>
      <c r="B228" s="149" t="s">
        <v>366</v>
      </c>
      <c r="C228" s="149"/>
      <c r="D228" s="164">
        <v>1795626</v>
      </c>
    </row>
    <row r="229" spans="1:4" ht="36" customHeight="1">
      <c r="A229" s="143" t="s">
        <v>226</v>
      </c>
      <c r="B229" s="66" t="s">
        <v>367</v>
      </c>
      <c r="C229" s="66"/>
      <c r="D229" s="161">
        <v>1074485</v>
      </c>
    </row>
    <row r="230" spans="1:4" ht="36" customHeight="1">
      <c r="A230" s="143" t="s">
        <v>231</v>
      </c>
      <c r="B230" s="66" t="s">
        <v>368</v>
      </c>
      <c r="C230" s="66"/>
      <c r="D230" s="161">
        <v>522910</v>
      </c>
    </row>
    <row r="231" spans="1:4" ht="48.6">
      <c r="A231" s="19"/>
      <c r="B231" s="66"/>
      <c r="C231" s="66" t="s">
        <v>369</v>
      </c>
      <c r="D231" s="161">
        <f>D232+D238+D247</f>
        <v>31046592</v>
      </c>
    </row>
    <row r="232" spans="1:4" ht="36" customHeight="1">
      <c r="A232" s="19" t="s">
        <v>211</v>
      </c>
      <c r="B232" s="66"/>
      <c r="C232" s="157"/>
      <c r="D232" s="161">
        <f>SUM(D233:D237)</f>
        <v>13549992</v>
      </c>
    </row>
    <row r="233" spans="1:4" ht="36" customHeight="1">
      <c r="A233" s="143" t="s">
        <v>214</v>
      </c>
      <c r="B233" s="66" t="s">
        <v>370</v>
      </c>
      <c r="C233" s="66"/>
      <c r="D233" s="161">
        <v>3105900</v>
      </c>
    </row>
    <row r="234" spans="1:4" ht="36" customHeight="1">
      <c r="A234" s="143" t="s">
        <v>215</v>
      </c>
      <c r="B234" s="66" t="s">
        <v>371</v>
      </c>
      <c r="C234" s="66"/>
      <c r="D234" s="161">
        <v>837900</v>
      </c>
    </row>
    <row r="235" spans="1:4" ht="36" customHeight="1">
      <c r="A235" s="143" t="s">
        <v>218</v>
      </c>
      <c r="B235" s="66" t="s">
        <v>372</v>
      </c>
      <c r="C235" s="66"/>
      <c r="D235" s="161">
        <v>2401092</v>
      </c>
    </row>
    <row r="236" spans="1:4" ht="36" customHeight="1">
      <c r="A236" s="143" t="s">
        <v>216</v>
      </c>
      <c r="B236" s="66" t="s">
        <v>373</v>
      </c>
      <c r="C236" s="66"/>
      <c r="D236" s="161">
        <v>4987500</v>
      </c>
    </row>
    <row r="237" spans="1:4" ht="36" customHeight="1">
      <c r="A237" s="143" t="s">
        <v>217</v>
      </c>
      <c r="B237" s="66" t="s">
        <v>374</v>
      </c>
      <c r="C237" s="66"/>
      <c r="D237" s="161">
        <v>2217600</v>
      </c>
    </row>
    <row r="238" spans="1:4" ht="36" customHeight="1">
      <c r="A238" s="19" t="s">
        <v>219</v>
      </c>
      <c r="B238" s="66"/>
      <c r="C238" s="157"/>
      <c r="D238" s="161">
        <f>SUM(D239:D246)</f>
        <v>14332200</v>
      </c>
    </row>
    <row r="239" spans="1:4" ht="36" customHeight="1">
      <c r="A239" s="143" t="s">
        <v>232</v>
      </c>
      <c r="B239" s="66" t="s">
        <v>375</v>
      </c>
      <c r="C239" s="66"/>
      <c r="D239" s="161">
        <v>2346000</v>
      </c>
    </row>
    <row r="240" spans="1:4" ht="36" customHeight="1">
      <c r="A240" s="143" t="s">
        <v>230</v>
      </c>
      <c r="B240" s="66" t="s">
        <v>376</v>
      </c>
      <c r="C240" s="66"/>
      <c r="D240" s="161">
        <v>675000</v>
      </c>
    </row>
    <row r="241" spans="1:4" ht="36" customHeight="1">
      <c r="A241" s="143" t="s">
        <v>225</v>
      </c>
      <c r="B241" s="66" t="s">
        <v>377</v>
      </c>
      <c r="C241" s="66"/>
      <c r="D241" s="161">
        <v>2025000</v>
      </c>
    </row>
    <row r="242" spans="1:4" ht="36" customHeight="1">
      <c r="A242" s="143" t="s">
        <v>220</v>
      </c>
      <c r="B242" s="66" t="s">
        <v>378</v>
      </c>
      <c r="C242" s="66"/>
      <c r="D242" s="161">
        <v>1872000</v>
      </c>
    </row>
    <row r="243" spans="1:4" ht="36" customHeight="1">
      <c r="A243" s="143" t="s">
        <v>228</v>
      </c>
      <c r="B243" s="66" t="s">
        <v>379</v>
      </c>
      <c r="C243" s="66"/>
      <c r="D243" s="161">
        <v>1912500</v>
      </c>
    </row>
    <row r="244" spans="1:4" ht="36" customHeight="1">
      <c r="A244" s="143" t="s">
        <v>221</v>
      </c>
      <c r="B244" s="66" t="s">
        <v>380</v>
      </c>
      <c r="C244" s="66"/>
      <c r="D244" s="161">
        <v>1428000</v>
      </c>
    </row>
    <row r="245" spans="1:4" ht="36" customHeight="1">
      <c r="A245" s="143" t="s">
        <v>224</v>
      </c>
      <c r="B245" s="66" t="s">
        <v>381</v>
      </c>
      <c r="C245" s="66"/>
      <c r="D245" s="161">
        <v>1819200</v>
      </c>
    </row>
    <row r="246" spans="1:4" ht="36" customHeight="1">
      <c r="A246" s="143" t="s">
        <v>229</v>
      </c>
      <c r="B246" s="66" t="s">
        <v>382</v>
      </c>
      <c r="C246" s="66"/>
      <c r="D246" s="161">
        <v>2254500</v>
      </c>
    </row>
    <row r="247" spans="1:4" ht="36" customHeight="1">
      <c r="A247" s="19" t="s">
        <v>383</v>
      </c>
      <c r="B247" s="159"/>
      <c r="C247" s="159"/>
      <c r="D247" s="161">
        <f>SUM(D248)</f>
        <v>3164400</v>
      </c>
    </row>
    <row r="248" spans="1:4" s="152" customFormat="1" ht="36" customHeight="1">
      <c r="A248" s="145" t="s">
        <v>236</v>
      </c>
      <c r="B248" s="73" t="s">
        <v>384</v>
      </c>
      <c r="C248" s="73"/>
      <c r="D248" s="163">
        <v>3164400</v>
      </c>
    </row>
    <row r="249" spans="1:4" s="153" customFormat="1" ht="64.8">
      <c r="A249" s="109"/>
      <c r="B249" s="158"/>
      <c r="C249" s="149" t="s">
        <v>385</v>
      </c>
      <c r="D249" s="164">
        <f>D250+D254</f>
        <v>6836432</v>
      </c>
    </row>
    <row r="250" spans="1:4" ht="36" customHeight="1">
      <c r="A250" s="19" t="s">
        <v>211</v>
      </c>
      <c r="B250" s="157"/>
      <c r="C250" s="157"/>
      <c r="D250" s="161">
        <f>SUM(D251:D253)</f>
        <v>3864000</v>
      </c>
    </row>
    <row r="251" spans="1:4" ht="56.1" customHeight="1">
      <c r="A251" s="143" t="s">
        <v>215</v>
      </c>
      <c r="B251" s="66" t="s">
        <v>386</v>
      </c>
      <c r="C251" s="66"/>
      <c r="D251" s="161">
        <v>978000</v>
      </c>
    </row>
    <row r="252" spans="1:4" ht="53.1" customHeight="1">
      <c r="A252" s="143" t="s">
        <v>216</v>
      </c>
      <c r="B252" s="66" t="s">
        <v>387</v>
      </c>
      <c r="C252" s="66"/>
      <c r="D252" s="161">
        <v>2036000</v>
      </c>
    </row>
    <row r="253" spans="1:4" ht="53.1" customHeight="1">
      <c r="A253" s="143" t="s">
        <v>217</v>
      </c>
      <c r="B253" s="66" t="s">
        <v>388</v>
      </c>
      <c r="C253" s="66"/>
      <c r="D253" s="161">
        <v>850000</v>
      </c>
    </row>
    <row r="254" spans="1:4" ht="36" customHeight="1">
      <c r="A254" s="19" t="s">
        <v>219</v>
      </c>
      <c r="B254" s="157"/>
      <c r="C254" s="157"/>
      <c r="D254" s="161">
        <f>SUM(D255:D259)</f>
        <v>2972432</v>
      </c>
    </row>
    <row r="255" spans="1:4" ht="51" customHeight="1">
      <c r="A255" s="143" t="s">
        <v>232</v>
      </c>
      <c r="B255" s="66" t="s">
        <v>389</v>
      </c>
      <c r="C255" s="66"/>
      <c r="D255" s="161">
        <v>675000</v>
      </c>
    </row>
    <row r="256" spans="1:4" ht="51" customHeight="1">
      <c r="A256" s="143" t="s">
        <v>224</v>
      </c>
      <c r="B256" s="66" t="s">
        <v>390</v>
      </c>
      <c r="C256" s="66"/>
      <c r="D256" s="161">
        <v>616250</v>
      </c>
    </row>
    <row r="257" spans="1:4" ht="51" customHeight="1">
      <c r="A257" s="143" t="s">
        <v>222</v>
      </c>
      <c r="B257" s="66" t="s">
        <v>391</v>
      </c>
      <c r="C257" s="66"/>
      <c r="D257" s="161">
        <v>403750</v>
      </c>
    </row>
    <row r="258" spans="1:4" ht="51" customHeight="1">
      <c r="A258" s="143" t="s">
        <v>229</v>
      </c>
      <c r="B258" s="66" t="s">
        <v>392</v>
      </c>
      <c r="C258" s="66"/>
      <c r="D258" s="161">
        <v>675000</v>
      </c>
    </row>
    <row r="259" spans="1:4" ht="51" customHeight="1">
      <c r="A259" s="143" t="s">
        <v>226</v>
      </c>
      <c r="B259" s="66" t="s">
        <v>393</v>
      </c>
      <c r="C259" s="66"/>
      <c r="D259" s="161">
        <v>602432</v>
      </c>
    </row>
    <row r="260" spans="1:4" ht="57.6" customHeight="1">
      <c r="A260" s="19"/>
      <c r="B260" s="159"/>
      <c r="C260" s="66" t="s">
        <v>394</v>
      </c>
      <c r="D260" s="161">
        <f>D261+D268</f>
        <v>11193093</v>
      </c>
    </row>
    <row r="261" spans="1:4" ht="36" customHeight="1">
      <c r="A261" s="19" t="s">
        <v>211</v>
      </c>
      <c r="B261" s="159"/>
      <c r="C261" s="159"/>
      <c r="D261" s="161">
        <f>SUM(D262:D267)</f>
        <v>9674190</v>
      </c>
    </row>
    <row r="262" spans="1:4" ht="36" customHeight="1">
      <c r="A262" s="143" t="s">
        <v>215</v>
      </c>
      <c r="B262" s="66" t="s">
        <v>395</v>
      </c>
      <c r="C262" s="66"/>
      <c r="D262" s="161">
        <v>780000</v>
      </c>
    </row>
    <row r="263" spans="1:4" ht="36" customHeight="1">
      <c r="A263" s="143" t="s">
        <v>218</v>
      </c>
      <c r="B263" s="66" t="s">
        <v>396</v>
      </c>
      <c r="C263" s="66"/>
      <c r="D263" s="161">
        <v>474290</v>
      </c>
    </row>
    <row r="264" spans="1:4" s="152" customFormat="1" ht="36" customHeight="1">
      <c r="A264" s="145" t="s">
        <v>214</v>
      </c>
      <c r="B264" s="73" t="s">
        <v>397</v>
      </c>
      <c r="C264" s="73"/>
      <c r="D264" s="163">
        <v>1440000</v>
      </c>
    </row>
    <row r="265" spans="1:4" s="153" customFormat="1" ht="36" customHeight="1">
      <c r="A265" s="148" t="s">
        <v>217</v>
      </c>
      <c r="B265" s="149" t="s">
        <v>398</v>
      </c>
      <c r="C265" s="149"/>
      <c r="D265" s="164">
        <v>3000000</v>
      </c>
    </row>
    <row r="266" spans="1:4" ht="36" customHeight="1">
      <c r="A266" s="143" t="s">
        <v>212</v>
      </c>
      <c r="B266" s="66" t="s">
        <v>399</v>
      </c>
      <c r="C266" s="66"/>
      <c r="D266" s="161">
        <v>1639900</v>
      </c>
    </row>
    <row r="267" spans="1:4" ht="36" customHeight="1">
      <c r="A267" s="143" t="s">
        <v>216</v>
      </c>
      <c r="B267" s="66" t="s">
        <v>400</v>
      </c>
      <c r="C267" s="66"/>
      <c r="D267" s="161">
        <v>2340000</v>
      </c>
    </row>
    <row r="268" spans="1:4" ht="36" customHeight="1">
      <c r="A268" s="19" t="s">
        <v>219</v>
      </c>
      <c r="B268" s="66"/>
      <c r="C268" s="157"/>
      <c r="D268" s="161">
        <f>SUM(D269:D275)</f>
        <v>1518903</v>
      </c>
    </row>
    <row r="269" spans="1:4" ht="36" customHeight="1">
      <c r="A269" s="143" t="s">
        <v>223</v>
      </c>
      <c r="B269" s="66" t="s">
        <v>401</v>
      </c>
      <c r="C269" s="66"/>
      <c r="D269" s="161">
        <v>278000</v>
      </c>
    </row>
    <row r="270" spans="1:4" ht="36" customHeight="1">
      <c r="A270" s="143" t="s">
        <v>230</v>
      </c>
      <c r="B270" s="66" t="s">
        <v>402</v>
      </c>
      <c r="C270" s="66"/>
      <c r="D270" s="161">
        <v>240000</v>
      </c>
    </row>
    <row r="271" spans="1:4" ht="36" customHeight="1">
      <c r="A271" s="143" t="s">
        <v>221</v>
      </c>
      <c r="B271" s="66" t="s">
        <v>403</v>
      </c>
      <c r="C271" s="66"/>
      <c r="D271" s="161">
        <v>275000</v>
      </c>
    </row>
    <row r="272" spans="1:4" ht="36" customHeight="1">
      <c r="A272" s="143" t="s">
        <v>226</v>
      </c>
      <c r="B272" s="66" t="s">
        <v>404</v>
      </c>
      <c r="C272" s="66"/>
      <c r="D272" s="161">
        <v>300000</v>
      </c>
    </row>
    <row r="273" spans="1:4" ht="36" customHeight="1">
      <c r="A273" s="143" t="s">
        <v>228</v>
      </c>
      <c r="B273" s="66" t="s">
        <v>405</v>
      </c>
      <c r="C273" s="66"/>
      <c r="D273" s="161">
        <v>120000</v>
      </c>
    </row>
    <row r="274" spans="1:4" ht="36" customHeight="1">
      <c r="A274" s="143" t="s">
        <v>231</v>
      </c>
      <c r="B274" s="66" t="s">
        <v>406</v>
      </c>
      <c r="C274" s="66"/>
      <c r="D274" s="161">
        <v>55000</v>
      </c>
    </row>
    <row r="275" spans="1:4" ht="36" customHeight="1">
      <c r="A275" s="145" t="s">
        <v>233</v>
      </c>
      <c r="B275" s="73" t="s">
        <v>407</v>
      </c>
      <c r="C275" s="73"/>
      <c r="D275" s="163">
        <v>250903</v>
      </c>
    </row>
  </sheetData>
  <mergeCells count="3">
    <mergeCell ref="A2:D2"/>
    <mergeCell ref="A3:D3"/>
    <mergeCell ref="B4:C4"/>
  </mergeCells>
  <phoneticPr fontId="25" type="noConversion"/>
  <printOptions horizontalCentered="1"/>
  <pageMargins left="0.59055118110236227" right="0.59055118110236227" top="0.47244094488188981" bottom="0.47244094488188981" header="0.31496062992125984" footer="0.19685039370078741"/>
  <pageSetup paperSize="9" scale="92" firstPageNumber="28" fitToHeight="100" pageOrder="overThenDown" orientation="portrait" r:id="rId1"/>
  <headerFooter>
    <oddHeader>&amp;R&amp;"標楷體,標準"&amp;16附表</oddHeader>
    <oddFooter>&amp;C&amp;"標楷體,標準"&amp;16&amp;P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C42A-CA7D-42AD-A624-824606B3EE95}">
  <sheetPr>
    <tabColor theme="8" tint="0.79998168889431442"/>
    <pageSetUpPr fitToPage="1"/>
  </sheetPr>
  <dimension ref="A1:F91"/>
  <sheetViews>
    <sheetView tabSelected="1" view="pageBreakPreview" zoomScale="90" zoomScaleNormal="100" zoomScaleSheetLayoutView="90" workbookViewId="0">
      <selection activeCell="D18" sqref="D18"/>
    </sheetView>
  </sheetViews>
  <sheetFormatPr defaultColWidth="9" defaultRowHeight="21.9" customHeight="1"/>
  <cols>
    <col min="1" max="1" width="25.6640625" style="9" customWidth="1"/>
    <col min="2" max="2" width="30.6640625" style="13" customWidth="1"/>
    <col min="3" max="3" width="20.6640625" style="9" customWidth="1"/>
    <col min="4" max="4" width="20.6640625" style="10" customWidth="1"/>
    <col min="5" max="6" width="20.88671875" style="8" customWidth="1"/>
    <col min="7" max="16384" width="9" style="8"/>
  </cols>
  <sheetData>
    <row r="1" spans="1:6" ht="19.8">
      <c r="A1" s="53" t="s">
        <v>59</v>
      </c>
      <c r="B1" s="53" t="s">
        <v>51</v>
      </c>
      <c r="C1" s="53" t="s">
        <v>30</v>
      </c>
      <c r="D1" s="53" t="s">
        <v>30</v>
      </c>
      <c r="F1" s="45"/>
    </row>
    <row r="2" spans="1:6" s="7" customFormat="1" ht="21" customHeight="1">
      <c r="A2" s="269" t="s">
        <v>408</v>
      </c>
      <c r="B2" s="270"/>
      <c r="C2" s="270"/>
      <c r="D2" s="270"/>
      <c r="F2" s="55" t="s">
        <v>32</v>
      </c>
    </row>
    <row r="3" spans="1:6" s="7" customFormat="1" ht="21" customHeight="1">
      <c r="A3" s="260" t="s">
        <v>48</v>
      </c>
      <c r="B3" s="260"/>
      <c r="C3" s="260"/>
      <c r="D3" s="260"/>
      <c r="F3" s="55" t="s">
        <v>32</v>
      </c>
    </row>
    <row r="4" spans="1:6" s="7" customFormat="1" ht="21" customHeight="1">
      <c r="A4" s="43"/>
      <c r="B4" s="264" t="s">
        <v>54</v>
      </c>
      <c r="C4" s="264"/>
      <c r="D4" s="56" t="s">
        <v>10</v>
      </c>
      <c r="F4" s="55" t="s">
        <v>32</v>
      </c>
    </row>
    <row r="5" spans="1:6" ht="36" customHeight="1">
      <c r="A5" s="140" t="s">
        <v>58</v>
      </c>
      <c r="B5" s="140" t="s">
        <v>61</v>
      </c>
      <c r="C5" s="140" t="s">
        <v>50</v>
      </c>
      <c r="D5" s="44" t="s">
        <v>49</v>
      </c>
      <c r="F5" s="55" t="s">
        <v>52</v>
      </c>
    </row>
    <row r="6" spans="1:6" s="7" customFormat="1" ht="36" customHeight="1">
      <c r="A6" s="225" t="s">
        <v>408</v>
      </c>
      <c r="B6" s="140"/>
      <c r="C6" s="140"/>
      <c r="D6" s="126">
        <f>D7</f>
        <v>46043701</v>
      </c>
      <c r="E6" s="51"/>
      <c r="F6" s="55" t="s">
        <v>31</v>
      </c>
    </row>
    <row r="7" spans="1:6" s="7" customFormat="1" ht="36" customHeight="1">
      <c r="A7" s="50"/>
      <c r="B7" s="41"/>
      <c r="C7" s="41" t="s">
        <v>409</v>
      </c>
      <c r="D7" s="29">
        <f>D8+D18+D36</f>
        <v>46043701</v>
      </c>
    </row>
    <row r="8" spans="1:6" s="7" customFormat="1" ht="36" customHeight="1">
      <c r="A8" s="19" t="s">
        <v>11</v>
      </c>
      <c r="B8" s="20"/>
      <c r="C8" s="20"/>
      <c r="D8" s="29">
        <f>SUM(D9:D17)</f>
        <v>17835249</v>
      </c>
    </row>
    <row r="9" spans="1:6" s="7" customFormat="1" ht="36" customHeight="1">
      <c r="A9" s="21" t="s">
        <v>87</v>
      </c>
      <c r="B9" s="20" t="s">
        <v>410</v>
      </c>
      <c r="C9" s="20"/>
      <c r="D9" s="161">
        <f>2750000+4150000</f>
        <v>6900000</v>
      </c>
    </row>
    <row r="10" spans="1:6" s="7" customFormat="1" ht="36" customHeight="1">
      <c r="A10" s="21" t="s">
        <v>87</v>
      </c>
      <c r="B10" s="20" t="s">
        <v>411</v>
      </c>
      <c r="C10" s="20"/>
      <c r="D10" s="161">
        <v>21799</v>
      </c>
      <c r="F10" s="162"/>
    </row>
    <row r="11" spans="1:6" s="7" customFormat="1" ht="36" customHeight="1">
      <c r="A11" s="21" t="s">
        <v>64</v>
      </c>
      <c r="B11" s="20" t="s">
        <v>410</v>
      </c>
      <c r="C11" s="20"/>
      <c r="D11" s="161">
        <v>2500000</v>
      </c>
    </row>
    <row r="12" spans="1:6" s="7" customFormat="1" ht="36" customHeight="1">
      <c r="A12" s="21" t="s">
        <v>64</v>
      </c>
      <c r="B12" s="20" t="s">
        <v>411</v>
      </c>
      <c r="C12" s="20"/>
      <c r="D12" s="161">
        <v>157381</v>
      </c>
    </row>
    <row r="13" spans="1:6" s="7" customFormat="1" ht="36" customHeight="1">
      <c r="A13" s="21" t="s">
        <v>92</v>
      </c>
      <c r="B13" s="20" t="s">
        <v>410</v>
      </c>
      <c r="C13" s="20"/>
      <c r="D13" s="161">
        <v>2750000</v>
      </c>
    </row>
    <row r="14" spans="1:6" s="7" customFormat="1" ht="36" customHeight="1">
      <c r="A14" s="21" t="s">
        <v>92</v>
      </c>
      <c r="B14" s="20" t="s">
        <v>411</v>
      </c>
      <c r="C14" s="20"/>
      <c r="D14" s="161">
        <v>55278</v>
      </c>
    </row>
    <row r="15" spans="1:6" s="7" customFormat="1" ht="36" customHeight="1">
      <c r="A15" s="21" t="s">
        <v>94</v>
      </c>
      <c r="B15" s="20" t="s">
        <v>410</v>
      </c>
      <c r="C15" s="20"/>
      <c r="D15" s="161">
        <v>3000000</v>
      </c>
    </row>
    <row r="16" spans="1:6" s="7" customFormat="1" ht="36" customHeight="1">
      <c r="A16" s="21" t="s">
        <v>66</v>
      </c>
      <c r="B16" s="20" t="s">
        <v>410</v>
      </c>
      <c r="C16" s="20"/>
      <c r="D16" s="161">
        <v>2400000</v>
      </c>
    </row>
    <row r="17" spans="1:4" s="7" customFormat="1" ht="36" customHeight="1">
      <c r="A17" s="21" t="s">
        <v>66</v>
      </c>
      <c r="B17" s="20" t="s">
        <v>411</v>
      </c>
      <c r="C17" s="20"/>
      <c r="D17" s="161">
        <v>50791</v>
      </c>
    </row>
    <row r="18" spans="1:4" s="42" customFormat="1" ht="36" customHeight="1">
      <c r="A18" s="19" t="s">
        <v>12</v>
      </c>
      <c r="B18" s="20"/>
      <c r="C18" s="35"/>
      <c r="D18" s="161">
        <f>SUM(D19:D35)</f>
        <v>25508452</v>
      </c>
    </row>
    <row r="19" spans="1:4" s="42" customFormat="1" ht="36" customHeight="1">
      <c r="A19" s="21" t="s">
        <v>68</v>
      </c>
      <c r="B19" s="20" t="s">
        <v>411</v>
      </c>
      <c r="C19" s="20"/>
      <c r="D19" s="161">
        <v>8772</v>
      </c>
    </row>
    <row r="20" spans="1:4" s="42" customFormat="1" ht="36" customHeight="1">
      <c r="A20" s="21" t="s">
        <v>69</v>
      </c>
      <c r="B20" s="20" t="s">
        <v>410</v>
      </c>
      <c r="C20" s="20"/>
      <c r="D20" s="161">
        <v>2700000</v>
      </c>
    </row>
    <row r="21" spans="1:4" s="42" customFormat="1" ht="36" customHeight="1">
      <c r="A21" s="21" t="s">
        <v>70</v>
      </c>
      <c r="B21" s="20" t="s">
        <v>411</v>
      </c>
      <c r="C21" s="20"/>
      <c r="D21" s="161">
        <v>14253</v>
      </c>
    </row>
    <row r="22" spans="1:4" s="42" customFormat="1" ht="36" customHeight="1">
      <c r="A22" s="21" t="s">
        <v>71</v>
      </c>
      <c r="B22" s="20" t="s">
        <v>410</v>
      </c>
      <c r="C22" s="20"/>
      <c r="D22" s="161">
        <v>3400000</v>
      </c>
    </row>
    <row r="23" spans="1:4" s="42" customFormat="1" ht="36" customHeight="1">
      <c r="A23" s="21" t="s">
        <v>71</v>
      </c>
      <c r="B23" s="20" t="s">
        <v>411</v>
      </c>
      <c r="C23" s="20"/>
      <c r="D23" s="161">
        <v>6700</v>
      </c>
    </row>
    <row r="24" spans="1:4" s="42" customFormat="1" ht="36" customHeight="1">
      <c r="A24" s="21" t="s">
        <v>97</v>
      </c>
      <c r="B24" s="20" t="s">
        <v>410</v>
      </c>
      <c r="C24" s="20"/>
      <c r="D24" s="161">
        <v>2950000</v>
      </c>
    </row>
    <row r="25" spans="1:4" s="42" customFormat="1" ht="36" customHeight="1">
      <c r="A25" s="21" t="s">
        <v>97</v>
      </c>
      <c r="B25" s="20" t="s">
        <v>411</v>
      </c>
      <c r="C25" s="20"/>
      <c r="D25" s="161">
        <v>31103</v>
      </c>
    </row>
    <row r="26" spans="1:4" s="147" customFormat="1" ht="36" customHeight="1">
      <c r="A26" s="40" t="s">
        <v>72</v>
      </c>
      <c r="B26" s="23" t="s">
        <v>410</v>
      </c>
      <c r="C26" s="23"/>
      <c r="D26" s="163">
        <v>3300000</v>
      </c>
    </row>
    <row r="27" spans="1:4" s="151" customFormat="1" ht="36" customHeight="1">
      <c r="A27" s="116" t="s">
        <v>72</v>
      </c>
      <c r="B27" s="113" t="s">
        <v>411</v>
      </c>
      <c r="C27" s="113"/>
      <c r="D27" s="164">
        <v>24122</v>
      </c>
    </row>
    <row r="28" spans="1:4" s="42" customFormat="1" ht="36" customHeight="1">
      <c r="A28" s="21" t="s">
        <v>73</v>
      </c>
      <c r="B28" s="20" t="s">
        <v>410</v>
      </c>
      <c r="C28" s="20"/>
      <c r="D28" s="161">
        <v>3300000</v>
      </c>
    </row>
    <row r="29" spans="1:4" s="42" customFormat="1" ht="36" customHeight="1">
      <c r="A29" s="21" t="s">
        <v>73</v>
      </c>
      <c r="B29" s="20" t="s">
        <v>411</v>
      </c>
      <c r="C29" s="20"/>
      <c r="D29" s="161">
        <v>2876</v>
      </c>
    </row>
    <row r="30" spans="1:4" s="42" customFormat="1" ht="36" customHeight="1">
      <c r="A30" s="21" t="s">
        <v>74</v>
      </c>
      <c r="B30" s="20" t="s">
        <v>410</v>
      </c>
      <c r="C30" s="20"/>
      <c r="D30" s="161">
        <v>3750000</v>
      </c>
    </row>
    <row r="31" spans="1:4" s="42" customFormat="1" ht="36" customHeight="1">
      <c r="A31" s="21" t="s">
        <v>74</v>
      </c>
      <c r="B31" s="20" t="s">
        <v>411</v>
      </c>
      <c r="C31" s="20"/>
      <c r="D31" s="161">
        <v>6598</v>
      </c>
    </row>
    <row r="32" spans="1:4" s="42" customFormat="1" ht="36" customHeight="1">
      <c r="A32" s="21" t="s">
        <v>82</v>
      </c>
      <c r="B32" s="20" t="s">
        <v>410</v>
      </c>
      <c r="C32" s="20"/>
      <c r="D32" s="161">
        <v>3450000</v>
      </c>
    </row>
    <row r="33" spans="1:4" s="42" customFormat="1" ht="36" customHeight="1">
      <c r="A33" s="21" t="s">
        <v>95</v>
      </c>
      <c r="B33" s="20" t="s">
        <v>411</v>
      </c>
      <c r="C33" s="20"/>
      <c r="D33" s="161">
        <v>14028</v>
      </c>
    </row>
    <row r="34" spans="1:4" s="42" customFormat="1" ht="36" customHeight="1">
      <c r="A34" s="21" t="s">
        <v>83</v>
      </c>
      <c r="B34" s="20" t="s">
        <v>410</v>
      </c>
      <c r="C34" s="20"/>
      <c r="D34" s="161">
        <v>1200000</v>
      </c>
    </row>
    <row r="35" spans="1:4" s="42" customFormat="1" ht="36" customHeight="1">
      <c r="A35" s="21" t="s">
        <v>84</v>
      </c>
      <c r="B35" s="20" t="s">
        <v>410</v>
      </c>
      <c r="C35" s="20"/>
      <c r="D35" s="161">
        <v>1350000</v>
      </c>
    </row>
    <row r="36" spans="1:4" s="42" customFormat="1" ht="36" customHeight="1">
      <c r="A36" s="19" t="s">
        <v>13</v>
      </c>
      <c r="B36" s="20"/>
      <c r="C36" s="35"/>
      <c r="D36" s="161">
        <f>D37</f>
        <v>2700000</v>
      </c>
    </row>
    <row r="37" spans="1:4" s="42" customFormat="1" ht="36" customHeight="1">
      <c r="A37" s="40" t="s">
        <v>98</v>
      </c>
      <c r="B37" s="23" t="s">
        <v>410</v>
      </c>
      <c r="C37" s="23"/>
      <c r="D37" s="163">
        <v>2700000</v>
      </c>
    </row>
    <row r="38" spans="1:4" ht="36" customHeight="1">
      <c r="A38" s="50"/>
      <c r="B38" s="41"/>
      <c r="C38" s="41"/>
      <c r="D38" s="29"/>
    </row>
    <row r="39" spans="1:4" ht="36" customHeight="1">
      <c r="A39" s="19"/>
      <c r="B39" s="20"/>
      <c r="C39" s="20"/>
      <c r="D39" s="32"/>
    </row>
    <row r="40" spans="1:4" ht="36" customHeight="1">
      <c r="A40" s="21"/>
      <c r="B40" s="20"/>
      <c r="C40" s="35"/>
      <c r="D40" s="32"/>
    </row>
    <row r="41" spans="1:4" ht="36" customHeight="1">
      <c r="A41" s="19"/>
      <c r="B41" s="20"/>
      <c r="C41" s="35"/>
      <c r="D41" s="32"/>
    </row>
    <row r="42" spans="1:4" ht="36" customHeight="1">
      <c r="A42" s="21"/>
      <c r="B42" s="20"/>
      <c r="C42" s="35"/>
      <c r="D42" s="32"/>
    </row>
    <row r="43" spans="1:4" ht="36" customHeight="1">
      <c r="A43" s="21"/>
      <c r="B43" s="20"/>
      <c r="C43" s="35"/>
      <c r="D43" s="32"/>
    </row>
    <row r="44" spans="1:4" ht="36" customHeight="1">
      <c r="A44" s="19"/>
      <c r="B44" s="20"/>
      <c r="C44" s="35"/>
      <c r="D44" s="32"/>
    </row>
    <row r="45" spans="1:4" ht="36" customHeight="1">
      <c r="A45" s="40"/>
      <c r="B45" s="23"/>
      <c r="C45" s="36"/>
      <c r="D45" s="52"/>
    </row>
    <row r="46" spans="1:4" ht="27" customHeight="1">
      <c r="B46" s="9"/>
    </row>
    <row r="47" spans="1:4" ht="27" customHeight="1">
      <c r="A47" s="11"/>
      <c r="B47" s="11"/>
      <c r="C47" s="11"/>
      <c r="D47" s="12"/>
    </row>
    <row r="48" spans="1:4" ht="27" customHeight="1">
      <c r="B48" s="9"/>
    </row>
    <row r="49" spans="2:2" ht="27" customHeight="1">
      <c r="B49" s="9"/>
    </row>
    <row r="50" spans="2:2" ht="27" customHeight="1">
      <c r="B50" s="9"/>
    </row>
    <row r="51" spans="2:2" ht="27" customHeight="1">
      <c r="B51" s="9"/>
    </row>
    <row r="52" spans="2:2" ht="27" customHeight="1">
      <c r="B52" s="9"/>
    </row>
    <row r="53" spans="2:2" ht="27" customHeight="1">
      <c r="B53" s="9"/>
    </row>
    <row r="54" spans="2:2" ht="27" customHeight="1">
      <c r="B54" s="9"/>
    </row>
    <row r="55" spans="2:2" ht="27" customHeight="1">
      <c r="B55" s="9"/>
    </row>
    <row r="56" spans="2:2" ht="27" customHeight="1">
      <c r="B56" s="9"/>
    </row>
    <row r="57" spans="2:2" ht="27" customHeight="1">
      <c r="B57" s="9"/>
    </row>
    <row r="58" spans="2:2" ht="27" customHeight="1">
      <c r="B58" s="9"/>
    </row>
    <row r="59" spans="2:2" ht="27" customHeight="1">
      <c r="B59" s="9"/>
    </row>
    <row r="60" spans="2:2" ht="27" customHeight="1">
      <c r="B60" s="9"/>
    </row>
    <row r="61" spans="2:2" ht="27" customHeight="1">
      <c r="B61" s="9"/>
    </row>
    <row r="62" spans="2:2" ht="27" customHeight="1">
      <c r="B62" s="9"/>
    </row>
    <row r="63" spans="2:2" ht="27" customHeight="1">
      <c r="B63" s="9"/>
    </row>
    <row r="64" spans="2:2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</sheetData>
  <mergeCells count="3">
    <mergeCell ref="A2:D2"/>
    <mergeCell ref="A3:D3"/>
    <mergeCell ref="B4:C4"/>
  </mergeCells>
  <phoneticPr fontId="25" type="noConversion"/>
  <printOptions horizontalCentered="1"/>
  <pageMargins left="0.59055118110236227" right="0.59055118110236227" top="0.47244094488188981" bottom="0.47244094488188981" header="0.31496062992125984" footer="0.19685039370078741"/>
  <pageSetup paperSize="9" scale="92" fitToHeight="100" pageOrder="overThenDown" orientation="portrait" r:id="rId1"/>
  <headerFooter>
    <oddHeader>&amp;R&amp;"標楷體,標準"&amp;16附表</oddHeader>
    <oddFooter>&amp;C&amp;"標楷體,標準"&amp;16&amp;P</oddFooter>
  </headerFooter>
  <rowBreaks count="1" manualBreakCount="1">
    <brk id="37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1E05-FE3E-46F9-8A33-D61ECE0A26CE}">
  <sheetPr>
    <tabColor theme="8" tint="0.79998168889431442"/>
    <pageSetUpPr fitToPage="1"/>
  </sheetPr>
  <dimension ref="A1:F229"/>
  <sheetViews>
    <sheetView tabSelected="1" view="pageBreakPreview" zoomScale="90" zoomScaleNormal="100" zoomScaleSheetLayoutView="90" workbookViewId="0">
      <selection activeCell="D18" sqref="D18"/>
    </sheetView>
  </sheetViews>
  <sheetFormatPr defaultRowHeight="15.6"/>
  <cols>
    <col min="1" max="1" width="22.88671875" style="167" customWidth="1"/>
    <col min="2" max="2" width="32.21875" style="167" customWidth="1"/>
    <col min="3" max="4" width="20.6640625" style="167" customWidth="1"/>
    <col min="5" max="6" width="20.77734375" style="167" customWidth="1"/>
    <col min="7" max="256" width="8.88671875" style="167"/>
    <col min="257" max="257" width="20.77734375" style="167" customWidth="1"/>
    <col min="258" max="258" width="30.77734375" style="167" customWidth="1"/>
    <col min="259" max="262" width="20.77734375" style="167" customWidth="1"/>
    <col min="263" max="512" width="8.88671875" style="167"/>
    <col min="513" max="513" width="20.77734375" style="167" customWidth="1"/>
    <col min="514" max="514" width="30.77734375" style="167" customWidth="1"/>
    <col min="515" max="518" width="20.77734375" style="167" customWidth="1"/>
    <col min="519" max="768" width="8.88671875" style="167"/>
    <col min="769" max="769" width="20.77734375" style="167" customWidth="1"/>
    <col min="770" max="770" width="30.77734375" style="167" customWidth="1"/>
    <col min="771" max="774" width="20.77734375" style="167" customWidth="1"/>
    <col min="775" max="1024" width="8.88671875" style="167"/>
    <col min="1025" max="1025" width="20.77734375" style="167" customWidth="1"/>
    <col min="1026" max="1026" width="30.77734375" style="167" customWidth="1"/>
    <col min="1027" max="1030" width="20.77734375" style="167" customWidth="1"/>
    <col min="1031" max="1280" width="8.88671875" style="167"/>
    <col min="1281" max="1281" width="20.77734375" style="167" customWidth="1"/>
    <col min="1282" max="1282" width="30.77734375" style="167" customWidth="1"/>
    <col min="1283" max="1286" width="20.77734375" style="167" customWidth="1"/>
    <col min="1287" max="1536" width="8.88671875" style="167"/>
    <col min="1537" max="1537" width="20.77734375" style="167" customWidth="1"/>
    <col min="1538" max="1538" width="30.77734375" style="167" customWidth="1"/>
    <col min="1539" max="1542" width="20.77734375" style="167" customWidth="1"/>
    <col min="1543" max="1792" width="8.88671875" style="167"/>
    <col min="1793" max="1793" width="20.77734375" style="167" customWidth="1"/>
    <col min="1794" max="1794" width="30.77734375" style="167" customWidth="1"/>
    <col min="1795" max="1798" width="20.77734375" style="167" customWidth="1"/>
    <col min="1799" max="2048" width="8.88671875" style="167"/>
    <col min="2049" max="2049" width="20.77734375" style="167" customWidth="1"/>
    <col min="2050" max="2050" width="30.77734375" style="167" customWidth="1"/>
    <col min="2051" max="2054" width="20.77734375" style="167" customWidth="1"/>
    <col min="2055" max="2304" width="8.88671875" style="167"/>
    <col min="2305" max="2305" width="20.77734375" style="167" customWidth="1"/>
    <col min="2306" max="2306" width="30.77734375" style="167" customWidth="1"/>
    <col min="2307" max="2310" width="20.77734375" style="167" customWidth="1"/>
    <col min="2311" max="2560" width="8.88671875" style="167"/>
    <col min="2561" max="2561" width="20.77734375" style="167" customWidth="1"/>
    <col min="2562" max="2562" width="30.77734375" style="167" customWidth="1"/>
    <col min="2563" max="2566" width="20.77734375" style="167" customWidth="1"/>
    <col min="2567" max="2816" width="8.88671875" style="167"/>
    <col min="2817" max="2817" width="20.77734375" style="167" customWidth="1"/>
    <col min="2818" max="2818" width="30.77734375" style="167" customWidth="1"/>
    <col min="2819" max="2822" width="20.77734375" style="167" customWidth="1"/>
    <col min="2823" max="3072" width="8.88671875" style="167"/>
    <col min="3073" max="3073" width="20.77734375" style="167" customWidth="1"/>
    <col min="3074" max="3074" width="30.77734375" style="167" customWidth="1"/>
    <col min="3075" max="3078" width="20.77734375" style="167" customWidth="1"/>
    <col min="3079" max="3328" width="8.88671875" style="167"/>
    <col min="3329" max="3329" width="20.77734375" style="167" customWidth="1"/>
    <col min="3330" max="3330" width="30.77734375" style="167" customWidth="1"/>
    <col min="3331" max="3334" width="20.77734375" style="167" customWidth="1"/>
    <col min="3335" max="3584" width="8.88671875" style="167"/>
    <col min="3585" max="3585" width="20.77734375" style="167" customWidth="1"/>
    <col min="3586" max="3586" width="30.77734375" style="167" customWidth="1"/>
    <col min="3587" max="3590" width="20.77734375" style="167" customWidth="1"/>
    <col min="3591" max="3840" width="8.88671875" style="167"/>
    <col min="3841" max="3841" width="20.77734375" style="167" customWidth="1"/>
    <col min="3842" max="3842" width="30.77734375" style="167" customWidth="1"/>
    <col min="3843" max="3846" width="20.77734375" style="167" customWidth="1"/>
    <col min="3847" max="4096" width="8.88671875" style="167"/>
    <col min="4097" max="4097" width="20.77734375" style="167" customWidth="1"/>
    <col min="4098" max="4098" width="30.77734375" style="167" customWidth="1"/>
    <col min="4099" max="4102" width="20.77734375" style="167" customWidth="1"/>
    <col min="4103" max="4352" width="8.88671875" style="167"/>
    <col min="4353" max="4353" width="20.77734375" style="167" customWidth="1"/>
    <col min="4354" max="4354" width="30.77734375" style="167" customWidth="1"/>
    <col min="4355" max="4358" width="20.77734375" style="167" customWidth="1"/>
    <col min="4359" max="4608" width="8.88671875" style="167"/>
    <col min="4609" max="4609" width="20.77734375" style="167" customWidth="1"/>
    <col min="4610" max="4610" width="30.77734375" style="167" customWidth="1"/>
    <col min="4611" max="4614" width="20.77734375" style="167" customWidth="1"/>
    <col min="4615" max="4864" width="8.88671875" style="167"/>
    <col min="4865" max="4865" width="20.77734375" style="167" customWidth="1"/>
    <col min="4866" max="4866" width="30.77734375" style="167" customWidth="1"/>
    <col min="4867" max="4870" width="20.77734375" style="167" customWidth="1"/>
    <col min="4871" max="5120" width="8.88671875" style="167"/>
    <col min="5121" max="5121" width="20.77734375" style="167" customWidth="1"/>
    <col min="5122" max="5122" width="30.77734375" style="167" customWidth="1"/>
    <col min="5123" max="5126" width="20.77734375" style="167" customWidth="1"/>
    <col min="5127" max="5376" width="8.88671875" style="167"/>
    <col min="5377" max="5377" width="20.77734375" style="167" customWidth="1"/>
    <col min="5378" max="5378" width="30.77734375" style="167" customWidth="1"/>
    <col min="5379" max="5382" width="20.77734375" style="167" customWidth="1"/>
    <col min="5383" max="5632" width="8.88671875" style="167"/>
    <col min="5633" max="5633" width="20.77734375" style="167" customWidth="1"/>
    <col min="5634" max="5634" width="30.77734375" style="167" customWidth="1"/>
    <col min="5635" max="5638" width="20.77734375" style="167" customWidth="1"/>
    <col min="5639" max="5888" width="8.88671875" style="167"/>
    <col min="5889" max="5889" width="20.77734375" style="167" customWidth="1"/>
    <col min="5890" max="5890" width="30.77734375" style="167" customWidth="1"/>
    <col min="5891" max="5894" width="20.77734375" style="167" customWidth="1"/>
    <col min="5895" max="6144" width="8.88671875" style="167"/>
    <col min="6145" max="6145" width="20.77734375" style="167" customWidth="1"/>
    <col min="6146" max="6146" width="30.77734375" style="167" customWidth="1"/>
    <col min="6147" max="6150" width="20.77734375" style="167" customWidth="1"/>
    <col min="6151" max="6400" width="8.88671875" style="167"/>
    <col min="6401" max="6401" width="20.77734375" style="167" customWidth="1"/>
    <col min="6402" max="6402" width="30.77734375" style="167" customWidth="1"/>
    <col min="6403" max="6406" width="20.77734375" style="167" customWidth="1"/>
    <col min="6407" max="6656" width="8.88671875" style="167"/>
    <col min="6657" max="6657" width="20.77734375" style="167" customWidth="1"/>
    <col min="6658" max="6658" width="30.77734375" style="167" customWidth="1"/>
    <col min="6659" max="6662" width="20.77734375" style="167" customWidth="1"/>
    <col min="6663" max="6912" width="8.88671875" style="167"/>
    <col min="6913" max="6913" width="20.77734375" style="167" customWidth="1"/>
    <col min="6914" max="6914" width="30.77734375" style="167" customWidth="1"/>
    <col min="6915" max="6918" width="20.77734375" style="167" customWidth="1"/>
    <col min="6919" max="7168" width="8.88671875" style="167"/>
    <col min="7169" max="7169" width="20.77734375" style="167" customWidth="1"/>
    <col min="7170" max="7170" width="30.77734375" style="167" customWidth="1"/>
    <col min="7171" max="7174" width="20.77734375" style="167" customWidth="1"/>
    <col min="7175" max="7424" width="8.88671875" style="167"/>
    <col min="7425" max="7425" width="20.77734375" style="167" customWidth="1"/>
    <col min="7426" max="7426" width="30.77734375" style="167" customWidth="1"/>
    <col min="7427" max="7430" width="20.77734375" style="167" customWidth="1"/>
    <col min="7431" max="7680" width="8.88671875" style="167"/>
    <col min="7681" max="7681" width="20.77734375" style="167" customWidth="1"/>
    <col min="7682" max="7682" width="30.77734375" style="167" customWidth="1"/>
    <col min="7683" max="7686" width="20.77734375" style="167" customWidth="1"/>
    <col min="7687" max="7936" width="8.88671875" style="167"/>
    <col min="7937" max="7937" width="20.77734375" style="167" customWidth="1"/>
    <col min="7938" max="7938" width="30.77734375" style="167" customWidth="1"/>
    <col min="7939" max="7942" width="20.77734375" style="167" customWidth="1"/>
    <col min="7943" max="8192" width="8.88671875" style="167"/>
    <col min="8193" max="8193" width="20.77734375" style="167" customWidth="1"/>
    <col min="8194" max="8194" width="30.77734375" style="167" customWidth="1"/>
    <col min="8195" max="8198" width="20.77734375" style="167" customWidth="1"/>
    <col min="8199" max="8448" width="8.88671875" style="167"/>
    <col min="8449" max="8449" width="20.77734375" style="167" customWidth="1"/>
    <col min="8450" max="8450" width="30.77734375" style="167" customWidth="1"/>
    <col min="8451" max="8454" width="20.77734375" style="167" customWidth="1"/>
    <col min="8455" max="8704" width="8.88671875" style="167"/>
    <col min="8705" max="8705" width="20.77734375" style="167" customWidth="1"/>
    <col min="8706" max="8706" width="30.77734375" style="167" customWidth="1"/>
    <col min="8707" max="8710" width="20.77734375" style="167" customWidth="1"/>
    <col min="8711" max="8960" width="8.88671875" style="167"/>
    <col min="8961" max="8961" width="20.77734375" style="167" customWidth="1"/>
    <col min="8962" max="8962" width="30.77734375" style="167" customWidth="1"/>
    <col min="8963" max="8966" width="20.77734375" style="167" customWidth="1"/>
    <col min="8967" max="9216" width="8.88671875" style="167"/>
    <col min="9217" max="9217" width="20.77734375" style="167" customWidth="1"/>
    <col min="9218" max="9218" width="30.77734375" style="167" customWidth="1"/>
    <col min="9219" max="9222" width="20.77734375" style="167" customWidth="1"/>
    <col min="9223" max="9472" width="8.88671875" style="167"/>
    <col min="9473" max="9473" width="20.77734375" style="167" customWidth="1"/>
    <col min="9474" max="9474" width="30.77734375" style="167" customWidth="1"/>
    <col min="9475" max="9478" width="20.77734375" style="167" customWidth="1"/>
    <col min="9479" max="9728" width="8.88671875" style="167"/>
    <col min="9729" max="9729" width="20.77734375" style="167" customWidth="1"/>
    <col min="9730" max="9730" width="30.77734375" style="167" customWidth="1"/>
    <col min="9731" max="9734" width="20.77734375" style="167" customWidth="1"/>
    <col min="9735" max="9984" width="8.88671875" style="167"/>
    <col min="9985" max="9985" width="20.77734375" style="167" customWidth="1"/>
    <col min="9986" max="9986" width="30.77734375" style="167" customWidth="1"/>
    <col min="9987" max="9990" width="20.77734375" style="167" customWidth="1"/>
    <col min="9991" max="10240" width="8.88671875" style="167"/>
    <col min="10241" max="10241" width="20.77734375" style="167" customWidth="1"/>
    <col min="10242" max="10242" width="30.77734375" style="167" customWidth="1"/>
    <col min="10243" max="10246" width="20.77734375" style="167" customWidth="1"/>
    <col min="10247" max="10496" width="8.88671875" style="167"/>
    <col min="10497" max="10497" width="20.77734375" style="167" customWidth="1"/>
    <col min="10498" max="10498" width="30.77734375" style="167" customWidth="1"/>
    <col min="10499" max="10502" width="20.77734375" style="167" customWidth="1"/>
    <col min="10503" max="10752" width="8.88671875" style="167"/>
    <col min="10753" max="10753" width="20.77734375" style="167" customWidth="1"/>
    <col min="10754" max="10754" width="30.77734375" style="167" customWidth="1"/>
    <col min="10755" max="10758" width="20.77734375" style="167" customWidth="1"/>
    <col min="10759" max="11008" width="8.88671875" style="167"/>
    <col min="11009" max="11009" width="20.77734375" style="167" customWidth="1"/>
    <col min="11010" max="11010" width="30.77734375" style="167" customWidth="1"/>
    <col min="11011" max="11014" width="20.77734375" style="167" customWidth="1"/>
    <col min="11015" max="11264" width="8.88671875" style="167"/>
    <col min="11265" max="11265" width="20.77734375" style="167" customWidth="1"/>
    <col min="11266" max="11266" width="30.77734375" style="167" customWidth="1"/>
    <col min="11267" max="11270" width="20.77734375" style="167" customWidth="1"/>
    <col min="11271" max="11520" width="8.88671875" style="167"/>
    <col min="11521" max="11521" width="20.77734375" style="167" customWidth="1"/>
    <col min="11522" max="11522" width="30.77734375" style="167" customWidth="1"/>
    <col min="11523" max="11526" width="20.77734375" style="167" customWidth="1"/>
    <col min="11527" max="11776" width="8.88671875" style="167"/>
    <col min="11777" max="11777" width="20.77734375" style="167" customWidth="1"/>
    <col min="11778" max="11778" width="30.77734375" style="167" customWidth="1"/>
    <col min="11779" max="11782" width="20.77734375" style="167" customWidth="1"/>
    <col min="11783" max="12032" width="8.88671875" style="167"/>
    <col min="12033" max="12033" width="20.77734375" style="167" customWidth="1"/>
    <col min="12034" max="12034" width="30.77734375" style="167" customWidth="1"/>
    <col min="12035" max="12038" width="20.77734375" style="167" customWidth="1"/>
    <col min="12039" max="12288" width="8.88671875" style="167"/>
    <col min="12289" max="12289" width="20.77734375" style="167" customWidth="1"/>
    <col min="12290" max="12290" width="30.77734375" style="167" customWidth="1"/>
    <col min="12291" max="12294" width="20.77734375" style="167" customWidth="1"/>
    <col min="12295" max="12544" width="8.88671875" style="167"/>
    <col min="12545" max="12545" width="20.77734375" style="167" customWidth="1"/>
    <col min="12546" max="12546" width="30.77734375" style="167" customWidth="1"/>
    <col min="12547" max="12550" width="20.77734375" style="167" customWidth="1"/>
    <col min="12551" max="12800" width="8.88671875" style="167"/>
    <col min="12801" max="12801" width="20.77734375" style="167" customWidth="1"/>
    <col min="12802" max="12802" width="30.77734375" style="167" customWidth="1"/>
    <col min="12803" max="12806" width="20.77734375" style="167" customWidth="1"/>
    <col min="12807" max="13056" width="8.88671875" style="167"/>
    <col min="13057" max="13057" width="20.77734375" style="167" customWidth="1"/>
    <col min="13058" max="13058" width="30.77734375" style="167" customWidth="1"/>
    <col min="13059" max="13062" width="20.77734375" style="167" customWidth="1"/>
    <col min="13063" max="13312" width="8.88671875" style="167"/>
    <col min="13313" max="13313" width="20.77734375" style="167" customWidth="1"/>
    <col min="13314" max="13314" width="30.77734375" style="167" customWidth="1"/>
    <col min="13315" max="13318" width="20.77734375" style="167" customWidth="1"/>
    <col min="13319" max="13568" width="8.88671875" style="167"/>
    <col min="13569" max="13569" width="20.77734375" style="167" customWidth="1"/>
    <col min="13570" max="13570" width="30.77734375" style="167" customWidth="1"/>
    <col min="13571" max="13574" width="20.77734375" style="167" customWidth="1"/>
    <col min="13575" max="13824" width="8.88671875" style="167"/>
    <col min="13825" max="13825" width="20.77734375" style="167" customWidth="1"/>
    <col min="13826" max="13826" width="30.77734375" style="167" customWidth="1"/>
    <col min="13827" max="13830" width="20.77734375" style="167" customWidth="1"/>
    <col min="13831" max="14080" width="8.88671875" style="167"/>
    <col min="14081" max="14081" width="20.77734375" style="167" customWidth="1"/>
    <col min="14082" max="14082" width="30.77734375" style="167" customWidth="1"/>
    <col min="14083" max="14086" width="20.77734375" style="167" customWidth="1"/>
    <col min="14087" max="14336" width="8.88671875" style="167"/>
    <col min="14337" max="14337" width="20.77734375" style="167" customWidth="1"/>
    <col min="14338" max="14338" width="30.77734375" style="167" customWidth="1"/>
    <col min="14339" max="14342" width="20.77734375" style="167" customWidth="1"/>
    <col min="14343" max="14592" width="8.88671875" style="167"/>
    <col min="14593" max="14593" width="20.77734375" style="167" customWidth="1"/>
    <col min="14594" max="14594" width="30.77734375" style="167" customWidth="1"/>
    <col min="14595" max="14598" width="20.77734375" style="167" customWidth="1"/>
    <col min="14599" max="14848" width="8.88671875" style="167"/>
    <col min="14849" max="14849" width="20.77734375" style="167" customWidth="1"/>
    <col min="14850" max="14850" width="30.77734375" style="167" customWidth="1"/>
    <col min="14851" max="14854" width="20.77734375" style="167" customWidth="1"/>
    <col min="14855" max="15104" width="8.88671875" style="167"/>
    <col min="15105" max="15105" width="20.77734375" style="167" customWidth="1"/>
    <col min="15106" max="15106" width="30.77734375" style="167" customWidth="1"/>
    <col min="15107" max="15110" width="20.77734375" style="167" customWidth="1"/>
    <col min="15111" max="15360" width="8.88671875" style="167"/>
    <col min="15361" max="15361" width="20.77734375" style="167" customWidth="1"/>
    <col min="15362" max="15362" width="30.77734375" style="167" customWidth="1"/>
    <col min="15363" max="15366" width="20.77734375" style="167" customWidth="1"/>
    <col min="15367" max="15616" width="8.88671875" style="167"/>
    <col min="15617" max="15617" width="20.77734375" style="167" customWidth="1"/>
    <col min="15618" max="15618" width="30.77734375" style="167" customWidth="1"/>
    <col min="15619" max="15622" width="20.77734375" style="167" customWidth="1"/>
    <col min="15623" max="15872" width="8.88671875" style="167"/>
    <col min="15873" max="15873" width="20.77734375" style="167" customWidth="1"/>
    <col min="15874" max="15874" width="30.77734375" style="167" customWidth="1"/>
    <col min="15875" max="15878" width="20.77734375" style="167" customWidth="1"/>
    <col min="15879" max="16128" width="8.88671875" style="167"/>
    <col min="16129" max="16129" width="20.77734375" style="167" customWidth="1"/>
    <col min="16130" max="16130" width="30.77734375" style="167" customWidth="1"/>
    <col min="16131" max="16134" width="20.77734375" style="167" customWidth="1"/>
    <col min="16135" max="16384" width="8.88671875" style="167"/>
  </cols>
  <sheetData>
    <row r="1" spans="1:6" ht="19.8">
      <c r="A1" s="165" t="s">
        <v>30</v>
      </c>
      <c r="B1" s="165" t="s">
        <v>51</v>
      </c>
      <c r="C1" s="166" t="s">
        <v>30</v>
      </c>
      <c r="D1" s="165" t="s">
        <v>30</v>
      </c>
      <c r="F1" s="168"/>
    </row>
    <row r="2" spans="1:6" ht="21" customHeight="1">
      <c r="A2" s="271" t="s">
        <v>412</v>
      </c>
      <c r="B2" s="272"/>
      <c r="C2" s="272"/>
      <c r="D2" s="272"/>
      <c r="F2" s="169" t="s">
        <v>32</v>
      </c>
    </row>
    <row r="3" spans="1:6" ht="21" customHeight="1">
      <c r="A3" s="273" t="s">
        <v>413</v>
      </c>
      <c r="B3" s="273"/>
      <c r="C3" s="273"/>
      <c r="D3" s="273"/>
      <c r="F3" s="169" t="s">
        <v>32</v>
      </c>
    </row>
    <row r="4" spans="1:6" s="172" customFormat="1" ht="15.9" customHeight="1">
      <c r="A4" s="170"/>
      <c r="B4" s="274" t="s">
        <v>54</v>
      </c>
      <c r="C4" s="274"/>
      <c r="D4" s="171" t="s">
        <v>414</v>
      </c>
      <c r="F4" s="169" t="s">
        <v>176</v>
      </c>
    </row>
    <row r="5" spans="1:6" s="176" customFormat="1" ht="36" customHeight="1">
      <c r="A5" s="173" t="s">
        <v>415</v>
      </c>
      <c r="B5" s="174" t="s">
        <v>61</v>
      </c>
      <c r="C5" s="174" t="s">
        <v>50</v>
      </c>
      <c r="D5" s="175" t="s">
        <v>49</v>
      </c>
      <c r="F5" s="169" t="s">
        <v>52</v>
      </c>
    </row>
    <row r="6" spans="1:6" s="177" customFormat="1" ht="36" customHeight="1">
      <c r="A6" s="227" t="s">
        <v>416</v>
      </c>
      <c r="B6" s="228"/>
      <c r="C6" s="228"/>
      <c r="D6" s="229">
        <f>D7+D52+D152+D197</f>
        <v>130819632</v>
      </c>
      <c r="F6" s="169" t="s">
        <v>31</v>
      </c>
    </row>
    <row r="7" spans="1:6" s="177" customFormat="1" ht="48.6">
      <c r="A7" s="178"/>
      <c r="B7" s="179"/>
      <c r="C7" s="178" t="s">
        <v>417</v>
      </c>
      <c r="D7" s="180">
        <f>D8+D24+D50</f>
        <v>12182295</v>
      </c>
    </row>
    <row r="8" spans="1:6" s="177" customFormat="1" ht="36" customHeight="1">
      <c r="A8" s="181" t="s">
        <v>418</v>
      </c>
      <c r="B8" s="178"/>
      <c r="C8" s="182"/>
      <c r="D8" s="180">
        <f>SUM(D9:D23)</f>
        <v>5251857</v>
      </c>
    </row>
    <row r="9" spans="1:6" s="177" customFormat="1" ht="36" customHeight="1">
      <c r="A9" s="183" t="s">
        <v>419</v>
      </c>
      <c r="B9" s="181" t="s">
        <v>420</v>
      </c>
      <c r="C9" s="182"/>
      <c r="D9" s="180">
        <v>1747209</v>
      </c>
    </row>
    <row r="10" spans="1:6" s="177" customFormat="1" ht="50.1" customHeight="1">
      <c r="A10" s="183" t="s">
        <v>421</v>
      </c>
      <c r="B10" s="181" t="s">
        <v>422</v>
      </c>
      <c r="C10" s="182"/>
      <c r="D10" s="180">
        <v>83698</v>
      </c>
    </row>
    <row r="11" spans="1:6" s="177" customFormat="1" ht="36" customHeight="1">
      <c r="A11" s="183" t="s">
        <v>421</v>
      </c>
      <c r="B11" s="181" t="s">
        <v>423</v>
      </c>
      <c r="C11" s="182"/>
      <c r="D11" s="180">
        <v>49180</v>
      </c>
    </row>
    <row r="12" spans="1:6" s="177" customFormat="1" ht="36" customHeight="1">
      <c r="A12" s="183" t="s">
        <v>421</v>
      </c>
      <c r="B12" s="181" t="s">
        <v>424</v>
      </c>
      <c r="C12" s="182"/>
      <c r="D12" s="180">
        <v>230935</v>
      </c>
    </row>
    <row r="13" spans="1:6" s="177" customFormat="1" ht="50.1" customHeight="1">
      <c r="A13" s="183" t="s">
        <v>421</v>
      </c>
      <c r="B13" s="181" t="s">
        <v>425</v>
      </c>
      <c r="C13" s="182"/>
      <c r="D13" s="180">
        <v>35000</v>
      </c>
    </row>
    <row r="14" spans="1:6" s="177" customFormat="1" ht="50.1" customHeight="1">
      <c r="A14" s="183" t="s">
        <v>421</v>
      </c>
      <c r="B14" s="181" t="s">
        <v>426</v>
      </c>
      <c r="C14" s="182"/>
      <c r="D14" s="180">
        <v>630082</v>
      </c>
    </row>
    <row r="15" spans="1:6" s="177" customFormat="1" ht="50.1" customHeight="1">
      <c r="A15" s="183" t="s">
        <v>427</v>
      </c>
      <c r="B15" s="181" t="s">
        <v>428</v>
      </c>
      <c r="C15" s="182"/>
      <c r="D15" s="180">
        <v>87996</v>
      </c>
    </row>
    <row r="16" spans="1:6" s="177" customFormat="1" ht="50.1" customHeight="1">
      <c r="A16" s="183" t="s">
        <v>427</v>
      </c>
      <c r="B16" s="181" t="s">
        <v>429</v>
      </c>
      <c r="C16" s="182"/>
      <c r="D16" s="180">
        <v>345240</v>
      </c>
    </row>
    <row r="17" spans="1:4" s="177" customFormat="1" ht="50.1" customHeight="1">
      <c r="A17" s="183" t="s">
        <v>430</v>
      </c>
      <c r="B17" s="181" t="s">
        <v>431</v>
      </c>
      <c r="C17" s="182"/>
      <c r="D17" s="180">
        <v>58312</v>
      </c>
    </row>
    <row r="18" spans="1:4" s="177" customFormat="1" ht="36" customHeight="1">
      <c r="A18" s="183" t="s">
        <v>430</v>
      </c>
      <c r="B18" s="181" t="s">
        <v>432</v>
      </c>
      <c r="C18" s="182"/>
      <c r="D18" s="180">
        <v>90000</v>
      </c>
    </row>
    <row r="19" spans="1:4" s="177" customFormat="1" ht="50.1" customHeight="1">
      <c r="A19" s="183" t="s">
        <v>430</v>
      </c>
      <c r="B19" s="181" t="s">
        <v>433</v>
      </c>
      <c r="C19" s="182"/>
      <c r="D19" s="180">
        <v>161688</v>
      </c>
    </row>
    <row r="20" spans="1:4" s="184" customFormat="1" ht="36" customHeight="1">
      <c r="A20" s="183" t="s">
        <v>434</v>
      </c>
      <c r="B20" s="181" t="s">
        <v>435</v>
      </c>
      <c r="C20" s="182"/>
      <c r="D20" s="180">
        <v>155875</v>
      </c>
    </row>
    <row r="21" spans="1:4" s="177" customFormat="1" ht="36" customHeight="1">
      <c r="A21" s="183" t="s">
        <v>436</v>
      </c>
      <c r="B21" s="181" t="s">
        <v>437</v>
      </c>
      <c r="C21" s="182"/>
      <c r="D21" s="180">
        <v>434779</v>
      </c>
    </row>
    <row r="22" spans="1:4" s="177" customFormat="1" ht="36" customHeight="1">
      <c r="A22" s="183" t="s">
        <v>436</v>
      </c>
      <c r="B22" s="181" t="s">
        <v>438</v>
      </c>
      <c r="C22" s="182"/>
      <c r="D22" s="180">
        <v>1101963</v>
      </c>
    </row>
    <row r="23" spans="1:4" s="189" customFormat="1" ht="36" customHeight="1">
      <c r="A23" s="185" t="s">
        <v>436</v>
      </c>
      <c r="B23" s="186" t="s">
        <v>439</v>
      </c>
      <c r="C23" s="187"/>
      <c r="D23" s="188">
        <v>39900</v>
      </c>
    </row>
    <row r="24" spans="1:4" s="194" customFormat="1" ht="36" customHeight="1">
      <c r="A24" s="190" t="s">
        <v>440</v>
      </c>
      <c r="B24" s="191"/>
      <c r="C24" s="192"/>
      <c r="D24" s="193">
        <f>SUM(D25:D49)</f>
        <v>6646167</v>
      </c>
    </row>
    <row r="25" spans="1:4" s="177" customFormat="1" ht="36" customHeight="1">
      <c r="A25" s="183" t="s">
        <v>441</v>
      </c>
      <c r="B25" s="181" t="s">
        <v>442</v>
      </c>
      <c r="C25" s="182"/>
      <c r="D25" s="180">
        <v>304256</v>
      </c>
    </row>
    <row r="26" spans="1:4" s="177" customFormat="1" ht="36" customHeight="1">
      <c r="A26" s="183" t="s">
        <v>441</v>
      </c>
      <c r="B26" s="181" t="s">
        <v>443</v>
      </c>
      <c r="C26" s="182"/>
      <c r="D26" s="180">
        <v>1159699</v>
      </c>
    </row>
    <row r="27" spans="1:4" s="177" customFormat="1" ht="36" customHeight="1">
      <c r="A27" s="183" t="s">
        <v>441</v>
      </c>
      <c r="B27" s="181" t="s">
        <v>444</v>
      </c>
      <c r="C27" s="182"/>
      <c r="D27" s="180">
        <v>30000</v>
      </c>
    </row>
    <row r="28" spans="1:4" s="177" customFormat="1" ht="36" customHeight="1">
      <c r="A28" s="183" t="s">
        <v>445</v>
      </c>
      <c r="B28" s="181" t="s">
        <v>446</v>
      </c>
      <c r="C28" s="182"/>
      <c r="D28" s="180">
        <v>69462</v>
      </c>
    </row>
    <row r="29" spans="1:4" s="177" customFormat="1" ht="36" customHeight="1">
      <c r="A29" s="183" t="s">
        <v>445</v>
      </c>
      <c r="B29" s="181" t="s">
        <v>447</v>
      </c>
      <c r="C29" s="182"/>
      <c r="D29" s="180">
        <v>120277</v>
      </c>
    </row>
    <row r="30" spans="1:4" s="177" customFormat="1" ht="36" customHeight="1">
      <c r="A30" s="183" t="s">
        <v>448</v>
      </c>
      <c r="B30" s="181" t="s">
        <v>449</v>
      </c>
      <c r="C30" s="182"/>
      <c r="D30" s="180">
        <v>1089000</v>
      </c>
    </row>
    <row r="31" spans="1:4" s="177" customFormat="1" ht="36" customHeight="1">
      <c r="A31" s="183" t="s">
        <v>448</v>
      </c>
      <c r="B31" s="181" t="s">
        <v>450</v>
      </c>
      <c r="C31" s="182"/>
      <c r="D31" s="180">
        <v>122792</v>
      </c>
    </row>
    <row r="32" spans="1:4" s="177" customFormat="1" ht="36" customHeight="1">
      <c r="A32" s="183" t="s">
        <v>451</v>
      </c>
      <c r="B32" s="181" t="s">
        <v>452</v>
      </c>
      <c r="C32" s="182"/>
      <c r="D32" s="180">
        <v>657359</v>
      </c>
    </row>
    <row r="33" spans="1:4" s="177" customFormat="1" ht="50.1" customHeight="1">
      <c r="A33" s="183" t="s">
        <v>451</v>
      </c>
      <c r="B33" s="181" t="s">
        <v>453</v>
      </c>
      <c r="C33" s="182"/>
      <c r="D33" s="180">
        <v>174288</v>
      </c>
    </row>
    <row r="34" spans="1:4" s="177" customFormat="1" ht="36" customHeight="1">
      <c r="A34" s="183" t="s">
        <v>451</v>
      </c>
      <c r="B34" s="181" t="s">
        <v>454</v>
      </c>
      <c r="C34" s="182"/>
      <c r="D34" s="180">
        <v>117806</v>
      </c>
    </row>
    <row r="35" spans="1:4" s="184" customFormat="1" ht="50.1" customHeight="1">
      <c r="A35" s="183" t="s">
        <v>455</v>
      </c>
      <c r="B35" s="181" t="s">
        <v>456</v>
      </c>
      <c r="C35" s="182"/>
      <c r="D35" s="180">
        <v>37164</v>
      </c>
    </row>
    <row r="36" spans="1:4" s="177" customFormat="1" ht="50.1" customHeight="1">
      <c r="A36" s="183" t="s">
        <v>455</v>
      </c>
      <c r="B36" s="181" t="s">
        <v>457</v>
      </c>
      <c r="C36" s="182"/>
      <c r="D36" s="180">
        <v>27164</v>
      </c>
    </row>
    <row r="37" spans="1:4" s="177" customFormat="1" ht="36" customHeight="1">
      <c r="A37" s="183" t="s">
        <v>458</v>
      </c>
      <c r="B37" s="181" t="s">
        <v>459</v>
      </c>
      <c r="C37" s="182"/>
      <c r="D37" s="180">
        <v>926736</v>
      </c>
    </row>
    <row r="38" spans="1:4" s="177" customFormat="1" ht="50.1" customHeight="1">
      <c r="A38" s="183" t="s">
        <v>458</v>
      </c>
      <c r="B38" s="181" t="s">
        <v>460</v>
      </c>
      <c r="C38" s="182"/>
      <c r="D38" s="180">
        <v>132912</v>
      </c>
    </row>
    <row r="39" spans="1:4" s="177" customFormat="1" ht="50.1" customHeight="1">
      <c r="A39" s="183" t="s">
        <v>461</v>
      </c>
      <c r="B39" s="181" t="s">
        <v>462</v>
      </c>
      <c r="C39" s="182"/>
      <c r="D39" s="180">
        <v>99960</v>
      </c>
    </row>
    <row r="40" spans="1:4" s="177" customFormat="1" ht="36" customHeight="1">
      <c r="A40" s="183" t="s">
        <v>463</v>
      </c>
      <c r="B40" s="181" t="s">
        <v>464</v>
      </c>
      <c r="C40" s="182"/>
      <c r="D40" s="180">
        <v>2</v>
      </c>
    </row>
    <row r="41" spans="1:4" s="177" customFormat="1" ht="36" customHeight="1">
      <c r="A41" s="183" t="s">
        <v>463</v>
      </c>
      <c r="B41" s="181" t="s">
        <v>465</v>
      </c>
      <c r="C41" s="182"/>
      <c r="D41" s="180">
        <v>24501</v>
      </c>
    </row>
    <row r="42" spans="1:4" s="189" customFormat="1" ht="36" customHeight="1">
      <c r="A42" s="185" t="s">
        <v>463</v>
      </c>
      <c r="B42" s="195" t="s">
        <v>466</v>
      </c>
      <c r="C42" s="187"/>
      <c r="D42" s="188">
        <v>16489</v>
      </c>
    </row>
    <row r="43" spans="1:4" s="194" customFormat="1" ht="36" customHeight="1">
      <c r="A43" s="196" t="s">
        <v>463</v>
      </c>
      <c r="B43" s="190" t="s">
        <v>467</v>
      </c>
      <c r="C43" s="192"/>
      <c r="D43" s="193">
        <v>236304</v>
      </c>
    </row>
    <row r="44" spans="1:4" s="177" customFormat="1" ht="36" customHeight="1">
      <c r="A44" s="183" t="s">
        <v>463</v>
      </c>
      <c r="B44" s="181" t="s">
        <v>468</v>
      </c>
      <c r="C44" s="182"/>
      <c r="D44" s="180">
        <v>106032</v>
      </c>
    </row>
    <row r="45" spans="1:4" s="177" customFormat="1" ht="48.6">
      <c r="A45" s="183" t="s">
        <v>469</v>
      </c>
      <c r="B45" s="181" t="s">
        <v>470</v>
      </c>
      <c r="C45" s="182"/>
      <c r="D45" s="180">
        <v>109816</v>
      </c>
    </row>
    <row r="46" spans="1:4" s="177" customFormat="1" ht="48.6">
      <c r="A46" s="183" t="s">
        <v>469</v>
      </c>
      <c r="B46" s="181" t="s">
        <v>471</v>
      </c>
      <c r="C46" s="182"/>
      <c r="D46" s="180">
        <v>46196</v>
      </c>
    </row>
    <row r="47" spans="1:4" s="177" customFormat="1" ht="36" customHeight="1">
      <c r="A47" s="183" t="s">
        <v>472</v>
      </c>
      <c r="B47" s="181" t="s">
        <v>473</v>
      </c>
      <c r="C47" s="182"/>
      <c r="D47" s="180">
        <v>415823</v>
      </c>
    </row>
    <row r="48" spans="1:4" s="177" customFormat="1" ht="36" customHeight="1">
      <c r="A48" s="183" t="s">
        <v>472</v>
      </c>
      <c r="B48" s="181" t="s">
        <v>474</v>
      </c>
      <c r="C48" s="182"/>
      <c r="D48" s="180">
        <v>584965</v>
      </c>
    </row>
    <row r="49" spans="1:4" s="184" customFormat="1" ht="36" customHeight="1">
      <c r="A49" s="183" t="s">
        <v>472</v>
      </c>
      <c r="B49" s="181" t="s">
        <v>475</v>
      </c>
      <c r="C49" s="182"/>
      <c r="D49" s="180">
        <v>37164</v>
      </c>
    </row>
    <row r="50" spans="1:4" s="177" customFormat="1" ht="36" customHeight="1">
      <c r="A50" s="181" t="s">
        <v>476</v>
      </c>
      <c r="B50" s="178"/>
      <c r="C50" s="182"/>
      <c r="D50" s="180">
        <f>SUM(D51)</f>
        <v>284271</v>
      </c>
    </row>
    <row r="51" spans="1:4" s="177" customFormat="1" ht="54" customHeight="1">
      <c r="A51" s="183" t="s">
        <v>477</v>
      </c>
      <c r="B51" s="181" t="s">
        <v>478</v>
      </c>
      <c r="C51" s="182"/>
      <c r="D51" s="180">
        <v>284271</v>
      </c>
    </row>
    <row r="52" spans="1:4" s="177" customFormat="1" ht="64.8">
      <c r="A52" s="197"/>
      <c r="B52" s="178"/>
      <c r="C52" s="182" t="s">
        <v>479</v>
      </c>
      <c r="D52" s="180">
        <f>D53+D103</f>
        <v>34839421</v>
      </c>
    </row>
    <row r="53" spans="1:4" s="177" customFormat="1" ht="36" customHeight="1">
      <c r="A53" s="181" t="s">
        <v>418</v>
      </c>
      <c r="B53" s="178"/>
      <c r="C53" s="182"/>
      <c r="D53" s="180">
        <f>SUM(D54:D102)</f>
        <v>20430373</v>
      </c>
    </row>
    <row r="54" spans="1:4" s="177" customFormat="1" ht="50.1" customHeight="1">
      <c r="A54" s="183" t="s">
        <v>421</v>
      </c>
      <c r="B54" s="181" t="s">
        <v>480</v>
      </c>
      <c r="C54" s="182"/>
      <c r="D54" s="180">
        <v>90000</v>
      </c>
    </row>
    <row r="55" spans="1:4" s="177" customFormat="1" ht="48.6">
      <c r="A55" s="183" t="s">
        <v>421</v>
      </c>
      <c r="B55" s="181" t="s">
        <v>481</v>
      </c>
      <c r="C55" s="182"/>
      <c r="D55" s="180">
        <v>19684</v>
      </c>
    </row>
    <row r="56" spans="1:4" s="177" customFormat="1" ht="48.6">
      <c r="A56" s="183" t="s">
        <v>421</v>
      </c>
      <c r="B56" s="181" t="s">
        <v>482</v>
      </c>
      <c r="C56" s="182"/>
      <c r="D56" s="180">
        <v>115300</v>
      </c>
    </row>
    <row r="57" spans="1:4" s="177" customFormat="1" ht="48.6">
      <c r="A57" s="183" t="s">
        <v>421</v>
      </c>
      <c r="B57" s="181" t="s">
        <v>483</v>
      </c>
      <c r="C57" s="182"/>
      <c r="D57" s="180">
        <v>100000</v>
      </c>
    </row>
    <row r="58" spans="1:4" s="184" customFormat="1" ht="36" customHeight="1">
      <c r="A58" s="183" t="s">
        <v>421</v>
      </c>
      <c r="B58" s="181" t="s">
        <v>484</v>
      </c>
      <c r="C58" s="182"/>
      <c r="D58" s="180">
        <v>57328</v>
      </c>
    </row>
    <row r="59" spans="1:4" s="189" customFormat="1" ht="36" customHeight="1">
      <c r="A59" s="185" t="s">
        <v>421</v>
      </c>
      <c r="B59" s="195" t="s">
        <v>485</v>
      </c>
      <c r="C59" s="187"/>
      <c r="D59" s="188">
        <v>65770</v>
      </c>
    </row>
    <row r="60" spans="1:4" s="194" customFormat="1" ht="36" customHeight="1">
      <c r="A60" s="196" t="s">
        <v>421</v>
      </c>
      <c r="B60" s="190" t="s">
        <v>486</v>
      </c>
      <c r="C60" s="192"/>
      <c r="D60" s="193">
        <v>99160</v>
      </c>
    </row>
    <row r="61" spans="1:4" s="177" customFormat="1" ht="36" customHeight="1">
      <c r="A61" s="183" t="s">
        <v>421</v>
      </c>
      <c r="B61" s="181" t="s">
        <v>487</v>
      </c>
      <c r="C61" s="182"/>
      <c r="D61" s="180">
        <v>77852</v>
      </c>
    </row>
    <row r="62" spans="1:4" s="177" customFormat="1" ht="36" customHeight="1">
      <c r="A62" s="183" t="s">
        <v>421</v>
      </c>
      <c r="B62" s="181" t="s">
        <v>488</v>
      </c>
      <c r="C62" s="182"/>
      <c r="D62" s="180">
        <v>44750</v>
      </c>
    </row>
    <row r="63" spans="1:4" s="177" customFormat="1" ht="36" customHeight="1">
      <c r="A63" s="183" t="s">
        <v>421</v>
      </c>
      <c r="B63" s="181" t="s">
        <v>489</v>
      </c>
      <c r="C63" s="182"/>
      <c r="D63" s="180">
        <v>99265</v>
      </c>
    </row>
    <row r="64" spans="1:4" s="184" customFormat="1" ht="36" customHeight="1">
      <c r="A64" s="183" t="s">
        <v>421</v>
      </c>
      <c r="B64" s="181" t="s">
        <v>490</v>
      </c>
      <c r="C64" s="182"/>
      <c r="D64" s="180">
        <v>67660</v>
      </c>
    </row>
    <row r="65" spans="1:4" s="177" customFormat="1" ht="36" customHeight="1">
      <c r="A65" s="183" t="s">
        <v>421</v>
      </c>
      <c r="B65" s="181" t="s">
        <v>491</v>
      </c>
      <c r="C65" s="182"/>
      <c r="D65" s="180">
        <v>179100</v>
      </c>
    </row>
    <row r="66" spans="1:4" s="177" customFormat="1" ht="50.1" customHeight="1">
      <c r="A66" s="183" t="s">
        <v>421</v>
      </c>
      <c r="B66" s="181" t="s">
        <v>492</v>
      </c>
      <c r="C66" s="182"/>
      <c r="D66" s="180">
        <v>498000</v>
      </c>
    </row>
    <row r="67" spans="1:4" s="177" customFormat="1" ht="50.1" customHeight="1">
      <c r="A67" s="183" t="s">
        <v>421</v>
      </c>
      <c r="B67" s="181" t="s">
        <v>493</v>
      </c>
      <c r="C67" s="182"/>
      <c r="D67" s="180">
        <v>193624</v>
      </c>
    </row>
    <row r="68" spans="1:4" s="177" customFormat="1" ht="50.1" customHeight="1">
      <c r="A68" s="183" t="s">
        <v>421</v>
      </c>
      <c r="B68" s="181" t="s">
        <v>494</v>
      </c>
      <c r="C68" s="182"/>
      <c r="D68" s="180">
        <v>14128</v>
      </c>
    </row>
    <row r="69" spans="1:4" s="177" customFormat="1" ht="36" customHeight="1">
      <c r="A69" s="183" t="s">
        <v>421</v>
      </c>
      <c r="B69" s="181" t="s">
        <v>495</v>
      </c>
      <c r="C69" s="182"/>
      <c r="D69" s="180">
        <v>150300</v>
      </c>
    </row>
    <row r="70" spans="1:4" s="177" customFormat="1" ht="36" customHeight="1">
      <c r="A70" s="183" t="s">
        <v>421</v>
      </c>
      <c r="B70" s="181" t="s">
        <v>496</v>
      </c>
      <c r="C70" s="182"/>
      <c r="D70" s="180">
        <v>170000</v>
      </c>
    </row>
    <row r="71" spans="1:4" s="177" customFormat="1" ht="36" customHeight="1">
      <c r="A71" s="183" t="s">
        <v>427</v>
      </c>
      <c r="B71" s="181" t="s">
        <v>497</v>
      </c>
      <c r="C71" s="182"/>
      <c r="D71" s="180">
        <v>5787466</v>
      </c>
    </row>
    <row r="72" spans="1:4" s="177" customFormat="1" ht="36" customHeight="1">
      <c r="A72" s="183" t="s">
        <v>427</v>
      </c>
      <c r="B72" s="181" t="s">
        <v>498</v>
      </c>
      <c r="C72" s="182"/>
      <c r="D72" s="180">
        <v>299376</v>
      </c>
    </row>
    <row r="73" spans="1:4" s="177" customFormat="1" ht="36" customHeight="1">
      <c r="A73" s="183" t="s">
        <v>427</v>
      </c>
      <c r="B73" s="181" t="s">
        <v>499</v>
      </c>
      <c r="C73" s="182"/>
      <c r="D73" s="180">
        <v>109188</v>
      </c>
    </row>
    <row r="74" spans="1:4" s="177" customFormat="1" ht="56.25" customHeight="1">
      <c r="A74" s="183" t="s">
        <v>427</v>
      </c>
      <c r="B74" s="181" t="s">
        <v>500</v>
      </c>
      <c r="C74" s="182"/>
      <c r="D74" s="180">
        <v>146400</v>
      </c>
    </row>
    <row r="75" spans="1:4" s="177" customFormat="1" ht="54.75" customHeight="1">
      <c r="A75" s="183" t="s">
        <v>427</v>
      </c>
      <c r="B75" s="181" t="s">
        <v>501</v>
      </c>
      <c r="C75" s="182"/>
      <c r="D75" s="180">
        <v>23200</v>
      </c>
    </row>
    <row r="76" spans="1:4" s="184" customFormat="1" ht="36" customHeight="1">
      <c r="A76" s="183" t="s">
        <v>430</v>
      </c>
      <c r="B76" s="181" t="s">
        <v>502</v>
      </c>
      <c r="C76" s="182"/>
      <c r="D76" s="180">
        <v>177635</v>
      </c>
    </row>
    <row r="77" spans="1:4" s="184" customFormat="1" ht="36" customHeight="1">
      <c r="A77" s="183" t="s">
        <v>434</v>
      </c>
      <c r="B77" s="181" t="s">
        <v>503</v>
      </c>
      <c r="C77" s="182"/>
      <c r="D77" s="180">
        <v>394719</v>
      </c>
    </row>
    <row r="78" spans="1:4" s="189" customFormat="1" ht="36" customHeight="1">
      <c r="A78" s="185" t="s">
        <v>434</v>
      </c>
      <c r="B78" s="195" t="s">
        <v>504</v>
      </c>
      <c r="C78" s="187"/>
      <c r="D78" s="188">
        <v>33686</v>
      </c>
    </row>
    <row r="79" spans="1:4" s="194" customFormat="1" ht="36" customHeight="1">
      <c r="A79" s="196" t="s">
        <v>434</v>
      </c>
      <c r="B79" s="190" t="s">
        <v>505</v>
      </c>
      <c r="C79" s="192"/>
      <c r="D79" s="193">
        <v>30000</v>
      </c>
    </row>
    <row r="80" spans="1:4" s="177" customFormat="1" ht="36" customHeight="1">
      <c r="A80" s="183" t="s">
        <v>434</v>
      </c>
      <c r="B80" s="181" t="s">
        <v>506</v>
      </c>
      <c r="C80" s="182"/>
      <c r="D80" s="180">
        <v>8000000</v>
      </c>
    </row>
    <row r="81" spans="1:4" s="177" customFormat="1" ht="36" customHeight="1">
      <c r="A81" s="183" t="s">
        <v>434</v>
      </c>
      <c r="B81" s="181" t="s">
        <v>507</v>
      </c>
      <c r="C81" s="182"/>
      <c r="D81" s="180">
        <v>45820</v>
      </c>
    </row>
    <row r="82" spans="1:4" s="177" customFormat="1" ht="36" customHeight="1">
      <c r="A82" s="183" t="s">
        <v>434</v>
      </c>
      <c r="B82" s="181" t="s">
        <v>508</v>
      </c>
      <c r="C82" s="182"/>
      <c r="D82" s="180">
        <v>40400</v>
      </c>
    </row>
    <row r="83" spans="1:4" s="177" customFormat="1" ht="36" customHeight="1">
      <c r="A83" s="183" t="s">
        <v>434</v>
      </c>
      <c r="B83" s="181" t="s">
        <v>509</v>
      </c>
      <c r="C83" s="182"/>
      <c r="D83" s="180">
        <v>43680</v>
      </c>
    </row>
    <row r="84" spans="1:4" s="184" customFormat="1" ht="36" customHeight="1">
      <c r="A84" s="183" t="s">
        <v>434</v>
      </c>
      <c r="B84" s="181" t="s">
        <v>510</v>
      </c>
      <c r="C84" s="182"/>
      <c r="D84" s="180">
        <v>35840</v>
      </c>
    </row>
    <row r="85" spans="1:4" s="177" customFormat="1" ht="36" customHeight="1">
      <c r="A85" s="183" t="s">
        <v>434</v>
      </c>
      <c r="B85" s="181" t="s">
        <v>511</v>
      </c>
      <c r="C85" s="182"/>
      <c r="D85" s="180">
        <v>37960</v>
      </c>
    </row>
    <row r="86" spans="1:4" s="177" customFormat="1" ht="36" customHeight="1">
      <c r="A86" s="183" t="s">
        <v>434</v>
      </c>
      <c r="B86" s="181" t="s">
        <v>512</v>
      </c>
      <c r="C86" s="182"/>
      <c r="D86" s="180">
        <v>46180</v>
      </c>
    </row>
    <row r="87" spans="1:4" s="177" customFormat="1" ht="36" customHeight="1">
      <c r="A87" s="183" t="s">
        <v>434</v>
      </c>
      <c r="B87" s="181" t="s">
        <v>513</v>
      </c>
      <c r="C87" s="182"/>
      <c r="D87" s="180">
        <v>38480</v>
      </c>
    </row>
    <row r="88" spans="1:4" s="177" customFormat="1" ht="36" customHeight="1">
      <c r="A88" s="183" t="s">
        <v>434</v>
      </c>
      <c r="B88" s="181" t="s">
        <v>514</v>
      </c>
      <c r="C88" s="182"/>
      <c r="D88" s="180">
        <v>40110</v>
      </c>
    </row>
    <row r="89" spans="1:4" s="177" customFormat="1" ht="36" customHeight="1">
      <c r="A89" s="183" t="s">
        <v>434</v>
      </c>
      <c r="B89" s="181" t="s">
        <v>515</v>
      </c>
      <c r="C89" s="182"/>
      <c r="D89" s="180">
        <v>58110</v>
      </c>
    </row>
    <row r="90" spans="1:4" s="177" customFormat="1" ht="36" customHeight="1">
      <c r="A90" s="183" t="s">
        <v>434</v>
      </c>
      <c r="B90" s="181" t="s">
        <v>516</v>
      </c>
      <c r="C90" s="182"/>
      <c r="D90" s="180">
        <v>47420</v>
      </c>
    </row>
    <row r="91" spans="1:4" s="184" customFormat="1" ht="36" customHeight="1">
      <c r="A91" s="183" t="s">
        <v>434</v>
      </c>
      <c r="B91" s="181" t="s">
        <v>517</v>
      </c>
      <c r="C91" s="182"/>
      <c r="D91" s="180">
        <v>30430</v>
      </c>
    </row>
    <row r="92" spans="1:4" s="184" customFormat="1" ht="36" customHeight="1">
      <c r="A92" s="183" t="s">
        <v>434</v>
      </c>
      <c r="B92" s="181" t="s">
        <v>518</v>
      </c>
      <c r="C92" s="182"/>
      <c r="D92" s="180">
        <v>35960</v>
      </c>
    </row>
    <row r="93" spans="1:4" s="184" customFormat="1" ht="36" customHeight="1">
      <c r="A93" s="183" t="s">
        <v>434</v>
      </c>
      <c r="B93" s="181" t="s">
        <v>519</v>
      </c>
      <c r="C93" s="182"/>
      <c r="D93" s="180">
        <v>30800</v>
      </c>
    </row>
    <row r="94" spans="1:4" s="177" customFormat="1" ht="36" customHeight="1">
      <c r="A94" s="183" t="s">
        <v>434</v>
      </c>
      <c r="B94" s="181" t="s">
        <v>520</v>
      </c>
      <c r="C94" s="182"/>
      <c r="D94" s="180">
        <v>34585</v>
      </c>
    </row>
    <row r="95" spans="1:4" s="177" customFormat="1" ht="36" customHeight="1">
      <c r="A95" s="183" t="s">
        <v>434</v>
      </c>
      <c r="B95" s="181" t="s">
        <v>521</v>
      </c>
      <c r="C95" s="182"/>
      <c r="D95" s="180">
        <v>48935</v>
      </c>
    </row>
    <row r="96" spans="1:4" s="177" customFormat="1" ht="36" customHeight="1">
      <c r="A96" s="183" t="s">
        <v>434</v>
      </c>
      <c r="B96" s="181" t="s">
        <v>522</v>
      </c>
      <c r="C96" s="182"/>
      <c r="D96" s="180">
        <v>300000</v>
      </c>
    </row>
    <row r="97" spans="1:4" s="177" customFormat="1" ht="36" customHeight="1">
      <c r="A97" s="183" t="s">
        <v>434</v>
      </c>
      <c r="B97" s="181" t="s">
        <v>523</v>
      </c>
      <c r="C97" s="182"/>
      <c r="D97" s="180">
        <v>359568</v>
      </c>
    </row>
    <row r="98" spans="1:4" s="189" customFormat="1" ht="50.1" customHeight="1">
      <c r="A98" s="185" t="s">
        <v>434</v>
      </c>
      <c r="B98" s="195" t="s">
        <v>524</v>
      </c>
      <c r="C98" s="187"/>
      <c r="D98" s="188">
        <v>1200000</v>
      </c>
    </row>
    <row r="99" spans="1:4" s="194" customFormat="1" ht="88.5" customHeight="1">
      <c r="A99" s="196" t="s">
        <v>434</v>
      </c>
      <c r="B99" s="190" t="s">
        <v>525</v>
      </c>
      <c r="C99" s="192"/>
      <c r="D99" s="193">
        <v>322108</v>
      </c>
    </row>
    <row r="100" spans="1:4" s="177" customFormat="1" ht="36" customHeight="1">
      <c r="A100" s="183" t="s">
        <v>436</v>
      </c>
      <c r="B100" s="181" t="s">
        <v>526</v>
      </c>
      <c r="C100" s="182"/>
      <c r="D100" s="180">
        <v>11654</v>
      </c>
    </row>
    <row r="101" spans="1:4" s="177" customFormat="1" ht="36" customHeight="1">
      <c r="A101" s="183" t="s">
        <v>436</v>
      </c>
      <c r="B101" s="181" t="s">
        <v>527</v>
      </c>
      <c r="C101" s="182"/>
      <c r="D101" s="180">
        <v>300000</v>
      </c>
    </row>
    <row r="102" spans="1:4" s="177" customFormat="1" ht="36" customHeight="1">
      <c r="A102" s="183" t="s">
        <v>436</v>
      </c>
      <c r="B102" s="181" t="s">
        <v>528</v>
      </c>
      <c r="C102" s="182"/>
      <c r="D102" s="180">
        <v>278742</v>
      </c>
    </row>
    <row r="103" spans="1:4" s="177" customFormat="1" ht="36" customHeight="1">
      <c r="A103" s="181" t="s">
        <v>440</v>
      </c>
      <c r="B103" s="178"/>
      <c r="C103" s="182"/>
      <c r="D103" s="180">
        <f>SUM(D104:D151)</f>
        <v>14409048</v>
      </c>
    </row>
    <row r="104" spans="1:4" s="177" customFormat="1" ht="50.1" customHeight="1">
      <c r="A104" s="183" t="s">
        <v>441</v>
      </c>
      <c r="B104" s="181" t="s">
        <v>529</v>
      </c>
      <c r="C104" s="182"/>
      <c r="D104" s="180">
        <v>55926</v>
      </c>
    </row>
    <row r="105" spans="1:4" s="184" customFormat="1" ht="36" customHeight="1">
      <c r="A105" s="183" t="s">
        <v>441</v>
      </c>
      <c r="B105" s="181" t="s">
        <v>530</v>
      </c>
      <c r="C105" s="182"/>
      <c r="D105" s="180">
        <v>200000</v>
      </c>
    </row>
    <row r="106" spans="1:4" s="184" customFormat="1" ht="36" customHeight="1">
      <c r="A106" s="183" t="s">
        <v>445</v>
      </c>
      <c r="B106" s="181" t="s">
        <v>531</v>
      </c>
      <c r="C106" s="182"/>
      <c r="D106" s="180">
        <v>295400</v>
      </c>
    </row>
    <row r="107" spans="1:4" s="177" customFormat="1" ht="36" customHeight="1">
      <c r="A107" s="183" t="s">
        <v>445</v>
      </c>
      <c r="B107" s="181" t="s">
        <v>532</v>
      </c>
      <c r="C107" s="182"/>
      <c r="D107" s="180">
        <v>55504</v>
      </c>
    </row>
    <row r="108" spans="1:4" s="184" customFormat="1" ht="36" customHeight="1">
      <c r="A108" s="183" t="s">
        <v>445</v>
      </c>
      <c r="B108" s="181" t="s">
        <v>533</v>
      </c>
      <c r="C108" s="182"/>
      <c r="D108" s="180">
        <v>200000</v>
      </c>
    </row>
    <row r="109" spans="1:4" s="177" customFormat="1" ht="36" customHeight="1">
      <c r="A109" s="183" t="s">
        <v>448</v>
      </c>
      <c r="B109" s="181" t="s">
        <v>534</v>
      </c>
      <c r="C109" s="182"/>
      <c r="D109" s="180">
        <v>77700</v>
      </c>
    </row>
    <row r="110" spans="1:4" s="177" customFormat="1" ht="36" customHeight="1">
      <c r="A110" s="183" t="s">
        <v>448</v>
      </c>
      <c r="B110" s="181" t="s">
        <v>535</v>
      </c>
      <c r="C110" s="182"/>
      <c r="D110" s="180">
        <v>30000</v>
      </c>
    </row>
    <row r="111" spans="1:4" s="177" customFormat="1" ht="36" customHeight="1">
      <c r="A111" s="183" t="s">
        <v>448</v>
      </c>
      <c r="B111" s="181" t="s">
        <v>536</v>
      </c>
      <c r="C111" s="182"/>
      <c r="D111" s="180">
        <v>60000</v>
      </c>
    </row>
    <row r="112" spans="1:4" s="177" customFormat="1" ht="50.1" customHeight="1">
      <c r="A112" s="183" t="s">
        <v>448</v>
      </c>
      <c r="B112" s="181" t="s">
        <v>537</v>
      </c>
      <c r="C112" s="182"/>
      <c r="D112" s="180">
        <v>67560</v>
      </c>
    </row>
    <row r="113" spans="1:4" s="177" customFormat="1" ht="36" customHeight="1">
      <c r="A113" s="183" t="s">
        <v>448</v>
      </c>
      <c r="B113" s="181" t="s">
        <v>538</v>
      </c>
      <c r="C113" s="182"/>
      <c r="D113" s="180">
        <v>274365</v>
      </c>
    </row>
    <row r="114" spans="1:4" s="184" customFormat="1" ht="50.1" customHeight="1">
      <c r="A114" s="183" t="s">
        <v>448</v>
      </c>
      <c r="B114" s="181" t="s">
        <v>539</v>
      </c>
      <c r="C114" s="182"/>
      <c r="D114" s="180">
        <v>55325</v>
      </c>
    </row>
    <row r="115" spans="1:4" s="189" customFormat="1" ht="56.25" customHeight="1">
      <c r="A115" s="185" t="s">
        <v>448</v>
      </c>
      <c r="B115" s="195" t="s">
        <v>540</v>
      </c>
      <c r="C115" s="187"/>
      <c r="D115" s="188">
        <v>11076</v>
      </c>
    </row>
    <row r="116" spans="1:4" s="194" customFormat="1" ht="55.5" customHeight="1">
      <c r="A116" s="196" t="s">
        <v>448</v>
      </c>
      <c r="B116" s="190" t="s">
        <v>541</v>
      </c>
      <c r="C116" s="192"/>
      <c r="D116" s="193">
        <v>44825</v>
      </c>
    </row>
    <row r="117" spans="1:4" s="177" customFormat="1" ht="52.5" customHeight="1">
      <c r="A117" s="183" t="s">
        <v>448</v>
      </c>
      <c r="B117" s="181" t="s">
        <v>542</v>
      </c>
      <c r="C117" s="182"/>
      <c r="D117" s="180">
        <v>249916</v>
      </c>
    </row>
    <row r="118" spans="1:4" s="177" customFormat="1" ht="55.5" customHeight="1">
      <c r="A118" s="183" t="s">
        <v>448</v>
      </c>
      <c r="B118" s="181" t="s">
        <v>543</v>
      </c>
      <c r="C118" s="182"/>
      <c r="D118" s="180">
        <v>82043</v>
      </c>
    </row>
    <row r="119" spans="1:4" s="177" customFormat="1" ht="54.75" customHeight="1">
      <c r="A119" s="183" t="s">
        <v>448</v>
      </c>
      <c r="B119" s="181" t="s">
        <v>544</v>
      </c>
      <c r="C119" s="182"/>
      <c r="D119" s="180">
        <v>146110</v>
      </c>
    </row>
    <row r="120" spans="1:4" s="177" customFormat="1" ht="36" customHeight="1">
      <c r="A120" s="183" t="s">
        <v>448</v>
      </c>
      <c r="B120" s="181" t="s">
        <v>545</v>
      </c>
      <c r="C120" s="182"/>
      <c r="D120" s="180">
        <v>57700</v>
      </c>
    </row>
    <row r="121" spans="1:4" s="177" customFormat="1" ht="50.1" customHeight="1">
      <c r="A121" s="183" t="s">
        <v>448</v>
      </c>
      <c r="B121" s="181" t="s">
        <v>546</v>
      </c>
      <c r="C121" s="182"/>
      <c r="D121" s="180">
        <v>30690</v>
      </c>
    </row>
    <row r="122" spans="1:4" s="184" customFormat="1" ht="64.8">
      <c r="A122" s="183" t="s">
        <v>448</v>
      </c>
      <c r="B122" s="181" t="s">
        <v>547</v>
      </c>
      <c r="C122" s="182"/>
      <c r="D122" s="180">
        <v>189000</v>
      </c>
    </row>
    <row r="123" spans="1:4" s="177" customFormat="1" ht="36" customHeight="1">
      <c r="A123" s="183" t="s">
        <v>455</v>
      </c>
      <c r="B123" s="181" t="s">
        <v>548</v>
      </c>
      <c r="C123" s="182"/>
      <c r="D123" s="180">
        <v>300000</v>
      </c>
    </row>
    <row r="124" spans="1:4" s="177" customFormat="1" ht="36" customHeight="1">
      <c r="A124" s="183" t="s">
        <v>458</v>
      </c>
      <c r="B124" s="181" t="s">
        <v>549</v>
      </c>
      <c r="C124" s="182"/>
      <c r="D124" s="180">
        <v>19000</v>
      </c>
    </row>
    <row r="125" spans="1:4" s="177" customFormat="1" ht="36" customHeight="1">
      <c r="A125" s="183" t="s">
        <v>458</v>
      </c>
      <c r="B125" s="181" t="s">
        <v>550</v>
      </c>
      <c r="C125" s="182"/>
      <c r="D125" s="180">
        <v>154176</v>
      </c>
    </row>
    <row r="126" spans="1:4" s="177" customFormat="1" ht="36" customHeight="1">
      <c r="A126" s="183" t="s">
        <v>458</v>
      </c>
      <c r="B126" s="181" t="s">
        <v>551</v>
      </c>
      <c r="C126" s="182"/>
      <c r="D126" s="180">
        <v>73300</v>
      </c>
    </row>
    <row r="127" spans="1:4" s="184" customFormat="1" ht="36" customHeight="1">
      <c r="A127" s="183" t="s">
        <v>458</v>
      </c>
      <c r="B127" s="181" t="s">
        <v>552</v>
      </c>
      <c r="C127" s="182"/>
      <c r="D127" s="180">
        <v>56944</v>
      </c>
    </row>
    <row r="128" spans="1:4" s="177" customFormat="1" ht="36" customHeight="1">
      <c r="A128" s="183" t="s">
        <v>458</v>
      </c>
      <c r="B128" s="181" t="s">
        <v>553</v>
      </c>
      <c r="C128" s="182"/>
      <c r="D128" s="180">
        <v>77354</v>
      </c>
    </row>
    <row r="129" spans="1:5" s="177" customFormat="1" ht="36" customHeight="1">
      <c r="A129" s="183" t="s">
        <v>458</v>
      </c>
      <c r="B129" s="181" t="s">
        <v>554</v>
      </c>
      <c r="C129" s="182"/>
      <c r="D129" s="180">
        <v>159042</v>
      </c>
    </row>
    <row r="130" spans="1:5" s="177" customFormat="1" ht="50.1" customHeight="1">
      <c r="A130" s="183" t="s">
        <v>458</v>
      </c>
      <c r="B130" s="181" t="s">
        <v>555</v>
      </c>
      <c r="C130" s="182"/>
      <c r="D130" s="180">
        <v>60248</v>
      </c>
    </row>
    <row r="131" spans="1:5" s="189" customFormat="1" ht="50.1" customHeight="1">
      <c r="A131" s="185" t="s">
        <v>458</v>
      </c>
      <c r="B131" s="195" t="s">
        <v>556</v>
      </c>
      <c r="C131" s="187"/>
      <c r="D131" s="188">
        <v>250000</v>
      </c>
      <c r="E131" s="198"/>
    </row>
    <row r="132" spans="1:5" s="194" customFormat="1" ht="50.1" customHeight="1">
      <c r="A132" s="196" t="s">
        <v>458</v>
      </c>
      <c r="B132" s="190" t="s">
        <v>557</v>
      </c>
      <c r="C132" s="192"/>
      <c r="D132" s="193">
        <v>256896</v>
      </c>
      <c r="E132" s="198"/>
    </row>
    <row r="133" spans="1:5" s="177" customFormat="1" ht="69.599999999999994" customHeight="1">
      <c r="A133" s="183" t="s">
        <v>458</v>
      </c>
      <c r="B133" s="181" t="s">
        <v>558</v>
      </c>
      <c r="C133" s="182"/>
      <c r="D133" s="180">
        <v>133900</v>
      </c>
    </row>
    <row r="134" spans="1:5" s="177" customFormat="1" ht="36" customHeight="1">
      <c r="A134" s="183" t="s">
        <v>461</v>
      </c>
      <c r="B134" s="181" t="s">
        <v>559</v>
      </c>
      <c r="C134" s="182"/>
      <c r="D134" s="180">
        <v>200000</v>
      </c>
    </row>
    <row r="135" spans="1:5" s="177" customFormat="1" ht="36" customHeight="1">
      <c r="A135" s="183" t="s">
        <v>461</v>
      </c>
      <c r="B135" s="181" t="s">
        <v>560</v>
      </c>
      <c r="C135" s="182"/>
      <c r="D135" s="180">
        <v>113368</v>
      </c>
    </row>
    <row r="136" spans="1:5" s="184" customFormat="1" ht="36" customHeight="1">
      <c r="A136" s="183" t="s">
        <v>463</v>
      </c>
      <c r="B136" s="181" t="s">
        <v>561</v>
      </c>
      <c r="C136" s="182"/>
      <c r="D136" s="180">
        <v>120000</v>
      </c>
    </row>
    <row r="137" spans="1:5" s="177" customFormat="1" ht="36" customHeight="1">
      <c r="A137" s="183" t="s">
        <v>463</v>
      </c>
      <c r="B137" s="181" t="s">
        <v>562</v>
      </c>
      <c r="C137" s="182"/>
      <c r="D137" s="180">
        <v>289928</v>
      </c>
    </row>
    <row r="138" spans="1:5" s="177" customFormat="1" ht="36" customHeight="1">
      <c r="A138" s="183" t="s">
        <v>463</v>
      </c>
      <c r="B138" s="181" t="s">
        <v>563</v>
      </c>
      <c r="C138" s="182"/>
      <c r="D138" s="180">
        <v>90000</v>
      </c>
    </row>
    <row r="139" spans="1:5" s="177" customFormat="1" ht="36" customHeight="1">
      <c r="A139" s="183" t="s">
        <v>463</v>
      </c>
      <c r="B139" s="181" t="s">
        <v>564</v>
      </c>
      <c r="C139" s="182"/>
      <c r="D139" s="180">
        <v>30000</v>
      </c>
    </row>
    <row r="140" spans="1:5" s="177" customFormat="1" ht="50.1" customHeight="1">
      <c r="A140" s="183" t="s">
        <v>565</v>
      </c>
      <c r="B140" s="181" t="s">
        <v>566</v>
      </c>
      <c r="C140" s="182"/>
      <c r="D140" s="180">
        <v>66332</v>
      </c>
    </row>
    <row r="141" spans="1:5" s="177" customFormat="1" ht="36" customHeight="1">
      <c r="A141" s="183" t="s">
        <v>565</v>
      </c>
      <c r="B141" s="181" t="s">
        <v>567</v>
      </c>
      <c r="C141" s="182"/>
      <c r="D141" s="180">
        <v>300000</v>
      </c>
    </row>
    <row r="142" spans="1:5" s="184" customFormat="1" ht="36" customHeight="1">
      <c r="A142" s="183" t="s">
        <v>565</v>
      </c>
      <c r="B142" s="181" t="s">
        <v>568</v>
      </c>
      <c r="C142" s="182"/>
      <c r="D142" s="180">
        <v>200000</v>
      </c>
    </row>
    <row r="143" spans="1:5" s="177" customFormat="1" ht="36" customHeight="1">
      <c r="A143" s="183" t="s">
        <v>569</v>
      </c>
      <c r="B143" s="181" t="s">
        <v>570</v>
      </c>
      <c r="C143" s="182"/>
      <c r="D143" s="180">
        <v>80000</v>
      </c>
    </row>
    <row r="144" spans="1:5" s="177" customFormat="1" ht="36" customHeight="1">
      <c r="A144" s="183" t="s">
        <v>569</v>
      </c>
      <c r="B144" s="181" t="s">
        <v>571</v>
      </c>
      <c r="C144" s="182"/>
      <c r="D144" s="180">
        <v>100000</v>
      </c>
    </row>
    <row r="145" spans="1:4" s="177" customFormat="1" ht="36" customHeight="1">
      <c r="A145" s="183" t="s">
        <v>569</v>
      </c>
      <c r="B145" s="181" t="s">
        <v>572</v>
      </c>
      <c r="C145" s="182"/>
      <c r="D145" s="180">
        <v>200000</v>
      </c>
    </row>
    <row r="146" spans="1:4" s="177" customFormat="1" ht="36" customHeight="1">
      <c r="A146" s="183" t="s">
        <v>573</v>
      </c>
      <c r="B146" s="181" t="s">
        <v>574</v>
      </c>
      <c r="C146" s="182"/>
      <c r="D146" s="180">
        <v>300000</v>
      </c>
    </row>
    <row r="147" spans="1:4" s="177" customFormat="1" ht="36" customHeight="1">
      <c r="A147" s="183" t="s">
        <v>469</v>
      </c>
      <c r="B147" s="181" t="s">
        <v>575</v>
      </c>
      <c r="C147" s="182"/>
      <c r="D147" s="180">
        <v>200000</v>
      </c>
    </row>
    <row r="148" spans="1:4" s="177" customFormat="1" ht="36" customHeight="1">
      <c r="A148" s="183" t="s">
        <v>472</v>
      </c>
      <c r="B148" s="181" t="s">
        <v>576</v>
      </c>
      <c r="C148" s="182"/>
      <c r="D148" s="180">
        <v>8000000</v>
      </c>
    </row>
    <row r="149" spans="1:4" s="177" customFormat="1" ht="50.1" customHeight="1">
      <c r="A149" s="183" t="s">
        <v>577</v>
      </c>
      <c r="B149" s="181" t="s">
        <v>578</v>
      </c>
      <c r="C149" s="182"/>
      <c r="D149" s="180">
        <v>200000</v>
      </c>
    </row>
    <row r="150" spans="1:4" s="189" customFormat="1" ht="36" customHeight="1">
      <c r="A150" s="185" t="s">
        <v>577</v>
      </c>
      <c r="B150" s="195" t="s">
        <v>579</v>
      </c>
      <c r="C150" s="187"/>
      <c r="D150" s="188">
        <v>102700</v>
      </c>
    </row>
    <row r="151" spans="1:4" s="194" customFormat="1" ht="55.5" customHeight="1">
      <c r="A151" s="196" t="s">
        <v>577</v>
      </c>
      <c r="B151" s="190" t="s">
        <v>580</v>
      </c>
      <c r="C151" s="192"/>
      <c r="D151" s="193">
        <v>92720</v>
      </c>
    </row>
    <row r="152" spans="1:4" s="177" customFormat="1" ht="36" customHeight="1">
      <c r="A152" s="199"/>
      <c r="B152" s="178"/>
      <c r="C152" s="182" t="s">
        <v>581</v>
      </c>
      <c r="D152" s="180">
        <f>D153+D166+D192</f>
        <v>60172642</v>
      </c>
    </row>
    <row r="153" spans="1:4" s="177" customFormat="1" ht="36" customHeight="1">
      <c r="A153" s="181" t="s">
        <v>418</v>
      </c>
      <c r="B153" s="178"/>
      <c r="C153" s="182"/>
      <c r="D153" s="180">
        <f>SUM(D154:D165)</f>
        <v>24704529</v>
      </c>
    </row>
    <row r="154" spans="1:4" s="177" customFormat="1" ht="36" customHeight="1">
      <c r="A154" s="183" t="s">
        <v>419</v>
      </c>
      <c r="B154" s="181" t="s">
        <v>582</v>
      </c>
      <c r="C154" s="182"/>
      <c r="D154" s="180">
        <v>35105</v>
      </c>
    </row>
    <row r="155" spans="1:4" s="177" customFormat="1" ht="36" customHeight="1">
      <c r="A155" s="183" t="s">
        <v>419</v>
      </c>
      <c r="B155" s="181" t="s">
        <v>583</v>
      </c>
      <c r="C155" s="182"/>
      <c r="D155" s="180">
        <v>1188070</v>
      </c>
    </row>
    <row r="156" spans="1:4" s="177" customFormat="1" ht="36" customHeight="1">
      <c r="A156" s="183" t="s">
        <v>421</v>
      </c>
      <c r="B156" s="181" t="s">
        <v>584</v>
      </c>
      <c r="C156" s="182"/>
      <c r="D156" s="180">
        <v>446841</v>
      </c>
    </row>
    <row r="157" spans="1:4" s="177" customFormat="1" ht="36" customHeight="1">
      <c r="A157" s="183" t="s">
        <v>421</v>
      </c>
      <c r="B157" s="181" t="s">
        <v>585</v>
      </c>
      <c r="C157" s="182"/>
      <c r="D157" s="180">
        <v>5639042</v>
      </c>
    </row>
    <row r="158" spans="1:4" s="177" customFormat="1" ht="36" customHeight="1">
      <c r="A158" s="183" t="s">
        <v>427</v>
      </c>
      <c r="B158" s="181" t="s">
        <v>586</v>
      </c>
      <c r="C158" s="182"/>
      <c r="D158" s="180">
        <v>388848</v>
      </c>
    </row>
    <row r="159" spans="1:4" s="177" customFormat="1" ht="36" customHeight="1">
      <c r="A159" s="183" t="s">
        <v>427</v>
      </c>
      <c r="B159" s="181" t="s">
        <v>587</v>
      </c>
      <c r="C159" s="182"/>
      <c r="D159" s="180">
        <v>3950827</v>
      </c>
    </row>
    <row r="160" spans="1:4" s="177" customFormat="1" ht="36" customHeight="1">
      <c r="A160" s="183" t="s">
        <v>430</v>
      </c>
      <c r="B160" s="181" t="s">
        <v>588</v>
      </c>
      <c r="C160" s="182"/>
      <c r="D160" s="180">
        <v>187146</v>
      </c>
    </row>
    <row r="161" spans="1:4" s="177" customFormat="1" ht="36" customHeight="1">
      <c r="A161" s="183" t="s">
        <v>430</v>
      </c>
      <c r="B161" s="181" t="s">
        <v>589</v>
      </c>
      <c r="C161" s="182"/>
      <c r="D161" s="180">
        <v>2920725</v>
      </c>
    </row>
    <row r="162" spans="1:4" s="177" customFormat="1" ht="36" customHeight="1">
      <c r="A162" s="183" t="s">
        <v>434</v>
      </c>
      <c r="B162" s="181" t="s">
        <v>590</v>
      </c>
      <c r="C162" s="182"/>
      <c r="D162" s="180">
        <v>49460</v>
      </c>
    </row>
    <row r="163" spans="1:4" s="177" customFormat="1" ht="36" customHeight="1">
      <c r="A163" s="183" t="s">
        <v>434</v>
      </c>
      <c r="B163" s="181" t="s">
        <v>591</v>
      </c>
      <c r="C163" s="182"/>
      <c r="D163" s="180">
        <v>3496182</v>
      </c>
    </row>
    <row r="164" spans="1:4" s="177" customFormat="1" ht="36" customHeight="1">
      <c r="A164" s="183" t="s">
        <v>436</v>
      </c>
      <c r="B164" s="181" t="s">
        <v>592</v>
      </c>
      <c r="C164" s="182"/>
      <c r="D164" s="180">
        <v>1616086</v>
      </c>
    </row>
    <row r="165" spans="1:4" s="177" customFormat="1" ht="36" customHeight="1">
      <c r="A165" s="183" t="s">
        <v>436</v>
      </c>
      <c r="B165" s="181" t="s">
        <v>593</v>
      </c>
      <c r="C165" s="182"/>
      <c r="D165" s="180">
        <v>4786197</v>
      </c>
    </row>
    <row r="166" spans="1:4" s="177" customFormat="1" ht="36" customHeight="1">
      <c r="A166" s="181" t="s">
        <v>440</v>
      </c>
      <c r="B166" s="181"/>
      <c r="C166" s="182"/>
      <c r="D166" s="180">
        <f>SUM(D167:D191)</f>
        <v>32450909</v>
      </c>
    </row>
    <row r="167" spans="1:4" s="177" customFormat="1" ht="36" customHeight="1">
      <c r="A167" s="183" t="s">
        <v>441</v>
      </c>
      <c r="B167" s="181" t="s">
        <v>594</v>
      </c>
      <c r="C167" s="182"/>
      <c r="D167" s="180">
        <v>58579</v>
      </c>
    </row>
    <row r="168" spans="1:4" s="184" customFormat="1" ht="36" customHeight="1">
      <c r="A168" s="183" t="s">
        <v>441</v>
      </c>
      <c r="B168" s="181" t="s">
        <v>595</v>
      </c>
      <c r="C168" s="182"/>
      <c r="D168" s="180">
        <v>2252142</v>
      </c>
    </row>
    <row r="169" spans="1:4" s="177" customFormat="1" ht="36" customHeight="1">
      <c r="A169" s="183" t="s">
        <v>445</v>
      </c>
      <c r="B169" s="181" t="s">
        <v>596</v>
      </c>
      <c r="C169" s="182"/>
      <c r="D169" s="180">
        <v>359505</v>
      </c>
    </row>
    <row r="170" spans="1:4" s="189" customFormat="1" ht="36" customHeight="1">
      <c r="A170" s="185" t="s">
        <v>445</v>
      </c>
      <c r="B170" s="195" t="s">
        <v>597</v>
      </c>
      <c r="C170" s="187"/>
      <c r="D170" s="188">
        <v>2491716</v>
      </c>
    </row>
    <row r="171" spans="1:4" s="194" customFormat="1" ht="36" customHeight="1">
      <c r="A171" s="196" t="s">
        <v>448</v>
      </c>
      <c r="B171" s="190" t="s">
        <v>598</v>
      </c>
      <c r="C171" s="192"/>
      <c r="D171" s="193">
        <v>385352</v>
      </c>
    </row>
    <row r="172" spans="1:4" s="177" customFormat="1" ht="36" customHeight="1">
      <c r="A172" s="183" t="s">
        <v>448</v>
      </c>
      <c r="B172" s="181" t="s">
        <v>599</v>
      </c>
      <c r="C172" s="182"/>
      <c r="D172" s="180">
        <v>2142432</v>
      </c>
    </row>
    <row r="173" spans="1:4" s="177" customFormat="1" ht="36" customHeight="1">
      <c r="A173" s="183" t="s">
        <v>451</v>
      </c>
      <c r="B173" s="181" t="s">
        <v>600</v>
      </c>
      <c r="C173" s="182"/>
      <c r="D173" s="180">
        <v>2068511</v>
      </c>
    </row>
    <row r="174" spans="1:4" s="177" customFormat="1" ht="36" customHeight="1">
      <c r="A174" s="183" t="s">
        <v>455</v>
      </c>
      <c r="B174" s="181" t="s">
        <v>601</v>
      </c>
      <c r="C174" s="182"/>
      <c r="D174" s="180">
        <v>2088000</v>
      </c>
    </row>
    <row r="175" spans="1:4" s="177" customFormat="1" ht="36" customHeight="1">
      <c r="A175" s="183" t="s">
        <v>458</v>
      </c>
      <c r="B175" s="181" t="s">
        <v>602</v>
      </c>
      <c r="C175" s="182"/>
      <c r="D175" s="180">
        <v>410985</v>
      </c>
    </row>
    <row r="176" spans="1:4" s="177" customFormat="1" ht="36" customHeight="1">
      <c r="A176" s="183" t="s">
        <v>458</v>
      </c>
      <c r="B176" s="181" t="s">
        <v>603</v>
      </c>
      <c r="C176" s="182"/>
      <c r="D176" s="180">
        <v>2113245</v>
      </c>
    </row>
    <row r="177" spans="1:4" s="177" customFormat="1" ht="36" customHeight="1">
      <c r="A177" s="183" t="s">
        <v>461</v>
      </c>
      <c r="B177" s="181" t="s">
        <v>604</v>
      </c>
      <c r="C177" s="182"/>
      <c r="D177" s="180">
        <v>23872</v>
      </c>
    </row>
    <row r="178" spans="1:4" s="177" customFormat="1" ht="36" customHeight="1">
      <c r="A178" s="183" t="s">
        <v>461</v>
      </c>
      <c r="B178" s="181" t="s">
        <v>605</v>
      </c>
      <c r="C178" s="182"/>
      <c r="D178" s="180">
        <v>2356456</v>
      </c>
    </row>
    <row r="179" spans="1:4" s="177" customFormat="1" ht="36" customHeight="1">
      <c r="A179" s="183" t="s">
        <v>463</v>
      </c>
      <c r="B179" s="181" t="s">
        <v>606</v>
      </c>
      <c r="C179" s="182"/>
      <c r="D179" s="180">
        <v>78500</v>
      </c>
    </row>
    <row r="180" spans="1:4" s="177" customFormat="1" ht="36" customHeight="1">
      <c r="A180" s="183" t="s">
        <v>463</v>
      </c>
      <c r="B180" s="181" t="s">
        <v>607</v>
      </c>
      <c r="C180" s="182"/>
      <c r="D180" s="180">
        <v>2469116</v>
      </c>
    </row>
    <row r="181" spans="1:4" s="177" customFormat="1" ht="36" customHeight="1">
      <c r="A181" s="183" t="s">
        <v>463</v>
      </c>
      <c r="B181" s="181" t="s">
        <v>608</v>
      </c>
      <c r="C181" s="182"/>
      <c r="D181" s="180">
        <v>58778</v>
      </c>
    </row>
    <row r="182" spans="1:4" s="177" customFormat="1" ht="36" customHeight="1">
      <c r="A182" s="183" t="s">
        <v>565</v>
      </c>
      <c r="B182" s="181" t="s">
        <v>609</v>
      </c>
      <c r="C182" s="182"/>
      <c r="D182" s="180">
        <v>1046</v>
      </c>
    </row>
    <row r="183" spans="1:4" s="184" customFormat="1" ht="36" customHeight="1">
      <c r="A183" s="183" t="s">
        <v>565</v>
      </c>
      <c r="B183" s="181" t="s">
        <v>610</v>
      </c>
      <c r="C183" s="182"/>
      <c r="D183" s="180">
        <v>1256076</v>
      </c>
    </row>
    <row r="184" spans="1:4" s="177" customFormat="1" ht="36" customHeight="1">
      <c r="A184" s="183" t="s">
        <v>569</v>
      </c>
      <c r="B184" s="181" t="s">
        <v>611</v>
      </c>
      <c r="C184" s="182"/>
      <c r="D184" s="180">
        <v>556800</v>
      </c>
    </row>
    <row r="185" spans="1:4" s="184" customFormat="1" ht="36" customHeight="1">
      <c r="A185" s="183" t="s">
        <v>569</v>
      </c>
      <c r="B185" s="181" t="s">
        <v>612</v>
      </c>
      <c r="C185" s="182"/>
      <c r="D185" s="180">
        <v>2099772</v>
      </c>
    </row>
    <row r="186" spans="1:4" s="177" customFormat="1" ht="36" customHeight="1">
      <c r="A186" s="183" t="s">
        <v>613</v>
      </c>
      <c r="B186" s="181" t="s">
        <v>614</v>
      </c>
      <c r="C186" s="182"/>
      <c r="D186" s="180">
        <v>2612471</v>
      </c>
    </row>
    <row r="187" spans="1:4" s="177" customFormat="1" ht="50.1" customHeight="1">
      <c r="A187" s="183" t="s">
        <v>469</v>
      </c>
      <c r="B187" s="181" t="s">
        <v>615</v>
      </c>
      <c r="C187" s="182"/>
      <c r="D187" s="180">
        <v>257344</v>
      </c>
    </row>
    <row r="188" spans="1:4" s="177" customFormat="1" ht="36" customHeight="1">
      <c r="A188" s="183" t="s">
        <v>469</v>
      </c>
      <c r="B188" s="181" t="s">
        <v>616</v>
      </c>
      <c r="C188" s="182"/>
      <c r="D188" s="180">
        <v>1357357</v>
      </c>
    </row>
    <row r="189" spans="1:4" s="177" customFormat="1" ht="36" customHeight="1">
      <c r="A189" s="183" t="s">
        <v>472</v>
      </c>
      <c r="B189" s="181" t="s">
        <v>617</v>
      </c>
      <c r="C189" s="182"/>
      <c r="D189" s="180">
        <v>2170969</v>
      </c>
    </row>
    <row r="190" spans="1:4" s="189" customFormat="1" ht="36" customHeight="1">
      <c r="A190" s="185" t="s">
        <v>577</v>
      </c>
      <c r="B190" s="195" t="s">
        <v>618</v>
      </c>
      <c r="C190" s="187"/>
      <c r="D190" s="188">
        <v>742275</v>
      </c>
    </row>
    <row r="191" spans="1:4" s="194" customFormat="1" ht="36" customHeight="1">
      <c r="A191" s="196" t="s">
        <v>577</v>
      </c>
      <c r="B191" s="190" t="s">
        <v>619</v>
      </c>
      <c r="C191" s="192"/>
      <c r="D191" s="193">
        <v>2039610</v>
      </c>
    </row>
    <row r="192" spans="1:4" s="177" customFormat="1" ht="36" customHeight="1">
      <c r="A192" s="181" t="s">
        <v>476</v>
      </c>
      <c r="B192" s="181"/>
      <c r="C192" s="182"/>
      <c r="D192" s="180">
        <f>SUM(D193:D196)</f>
        <v>3017204</v>
      </c>
    </row>
    <row r="193" spans="1:4" s="177" customFormat="1" ht="36" customHeight="1">
      <c r="A193" s="183" t="s">
        <v>620</v>
      </c>
      <c r="B193" s="181" t="s">
        <v>621</v>
      </c>
      <c r="C193" s="182"/>
      <c r="D193" s="180">
        <v>69952</v>
      </c>
    </row>
    <row r="194" spans="1:4" s="177" customFormat="1" ht="36" customHeight="1">
      <c r="A194" s="183" t="s">
        <v>620</v>
      </c>
      <c r="B194" s="181" t="s">
        <v>622</v>
      </c>
      <c r="C194" s="182"/>
      <c r="D194" s="180">
        <v>1624696</v>
      </c>
    </row>
    <row r="195" spans="1:4" s="177" customFormat="1" ht="36" customHeight="1">
      <c r="A195" s="183" t="s">
        <v>477</v>
      </c>
      <c r="B195" s="181" t="s">
        <v>623</v>
      </c>
      <c r="C195" s="182"/>
      <c r="D195" s="180">
        <v>197021</v>
      </c>
    </row>
    <row r="196" spans="1:4" s="184" customFormat="1" ht="36" customHeight="1">
      <c r="A196" s="183" t="s">
        <v>477</v>
      </c>
      <c r="B196" s="181" t="s">
        <v>624</v>
      </c>
      <c r="C196" s="182"/>
      <c r="D196" s="180">
        <v>1125535</v>
      </c>
    </row>
    <row r="197" spans="1:4" s="177" customFormat="1" ht="64.8">
      <c r="A197" s="200"/>
      <c r="B197" s="181"/>
      <c r="C197" s="182" t="s">
        <v>625</v>
      </c>
      <c r="D197" s="180">
        <f>D198+D210</f>
        <v>23625274</v>
      </c>
    </row>
    <row r="198" spans="1:4" s="177" customFormat="1" ht="36" customHeight="1">
      <c r="A198" s="181" t="s">
        <v>418</v>
      </c>
      <c r="B198" s="181"/>
      <c r="C198" s="182"/>
      <c r="D198" s="180">
        <f>SUM(D199:D209)</f>
        <v>15319680</v>
      </c>
    </row>
    <row r="199" spans="1:4" s="177" customFormat="1" ht="36" customHeight="1">
      <c r="A199" s="183" t="s">
        <v>421</v>
      </c>
      <c r="B199" s="181" t="s">
        <v>626</v>
      </c>
      <c r="C199" s="182"/>
      <c r="D199" s="180">
        <v>2175000</v>
      </c>
    </row>
    <row r="200" spans="1:4" s="177" customFormat="1" ht="36" customHeight="1">
      <c r="A200" s="183" t="s">
        <v>421</v>
      </c>
      <c r="B200" s="181" t="s">
        <v>627</v>
      </c>
      <c r="C200" s="182"/>
      <c r="D200" s="180">
        <v>495000</v>
      </c>
    </row>
    <row r="201" spans="1:4" s="177" customFormat="1" ht="36" customHeight="1">
      <c r="A201" s="183" t="s">
        <v>427</v>
      </c>
      <c r="B201" s="181" t="s">
        <v>628</v>
      </c>
      <c r="C201" s="182"/>
      <c r="D201" s="180">
        <v>300000</v>
      </c>
    </row>
    <row r="202" spans="1:4" s="177" customFormat="1" ht="36" customHeight="1">
      <c r="A202" s="183" t="s">
        <v>427</v>
      </c>
      <c r="B202" s="181" t="s">
        <v>629</v>
      </c>
      <c r="C202" s="182"/>
      <c r="D202" s="180">
        <v>293500</v>
      </c>
    </row>
    <row r="203" spans="1:4" s="177" customFormat="1" ht="36" customHeight="1">
      <c r="A203" s="183" t="s">
        <v>427</v>
      </c>
      <c r="B203" s="181" t="s">
        <v>630</v>
      </c>
      <c r="C203" s="182"/>
      <c r="D203" s="180">
        <v>2994800</v>
      </c>
    </row>
    <row r="204" spans="1:4" s="177" customFormat="1" ht="36" customHeight="1">
      <c r="A204" s="183" t="s">
        <v>430</v>
      </c>
      <c r="B204" s="181" t="s">
        <v>631</v>
      </c>
      <c r="C204" s="182"/>
      <c r="D204" s="180">
        <v>15600</v>
      </c>
    </row>
    <row r="205" spans="1:4" s="177" customFormat="1" ht="36" customHeight="1">
      <c r="A205" s="183" t="s">
        <v>430</v>
      </c>
      <c r="B205" s="181" t="s">
        <v>632</v>
      </c>
      <c r="C205" s="182"/>
      <c r="D205" s="180">
        <v>3708000</v>
      </c>
    </row>
    <row r="206" spans="1:4" s="177" customFormat="1" ht="36" customHeight="1">
      <c r="A206" s="183" t="s">
        <v>434</v>
      </c>
      <c r="B206" s="181" t="s">
        <v>633</v>
      </c>
      <c r="C206" s="182"/>
      <c r="D206" s="180">
        <v>65400</v>
      </c>
    </row>
    <row r="207" spans="1:4" s="177" customFormat="1" ht="36" customHeight="1">
      <c r="A207" s="183" t="s">
        <v>434</v>
      </c>
      <c r="B207" s="181" t="s">
        <v>634</v>
      </c>
      <c r="C207" s="182"/>
      <c r="D207" s="180">
        <v>2338500</v>
      </c>
    </row>
    <row r="208" spans="1:4" s="184" customFormat="1" ht="36" customHeight="1">
      <c r="A208" s="183" t="s">
        <v>436</v>
      </c>
      <c r="B208" s="181" t="s">
        <v>635</v>
      </c>
      <c r="C208" s="182"/>
      <c r="D208" s="180">
        <v>672680</v>
      </c>
    </row>
    <row r="209" spans="1:4" s="177" customFormat="1" ht="36" customHeight="1">
      <c r="A209" s="183" t="s">
        <v>436</v>
      </c>
      <c r="B209" s="181" t="s">
        <v>636</v>
      </c>
      <c r="C209" s="182"/>
      <c r="D209" s="180">
        <v>2261200</v>
      </c>
    </row>
    <row r="210" spans="1:4" s="189" customFormat="1" ht="36" customHeight="1">
      <c r="A210" s="195" t="s">
        <v>440</v>
      </c>
      <c r="B210" s="201"/>
      <c r="C210" s="187"/>
      <c r="D210" s="188">
        <f>SUM(D211:D229)</f>
        <v>8305594</v>
      </c>
    </row>
    <row r="211" spans="1:4" s="194" customFormat="1" ht="36" customHeight="1">
      <c r="A211" s="196" t="s">
        <v>441</v>
      </c>
      <c r="B211" s="190" t="s">
        <v>637</v>
      </c>
      <c r="C211" s="192"/>
      <c r="D211" s="193">
        <v>1465204</v>
      </c>
    </row>
    <row r="212" spans="1:4" s="177" customFormat="1" ht="36" customHeight="1">
      <c r="A212" s="183" t="s">
        <v>451</v>
      </c>
      <c r="B212" s="181" t="s">
        <v>638</v>
      </c>
      <c r="C212" s="182"/>
      <c r="D212" s="180">
        <v>678600</v>
      </c>
    </row>
    <row r="213" spans="1:4" s="177" customFormat="1" ht="36" customHeight="1">
      <c r="A213" s="183" t="s">
        <v>451</v>
      </c>
      <c r="B213" s="181" t="s">
        <v>639</v>
      </c>
      <c r="C213" s="182"/>
      <c r="D213" s="180">
        <v>1232700</v>
      </c>
    </row>
    <row r="214" spans="1:4" s="177" customFormat="1" ht="36" customHeight="1">
      <c r="A214" s="183" t="s">
        <v>455</v>
      </c>
      <c r="B214" s="181" t="s">
        <v>640</v>
      </c>
      <c r="C214" s="182"/>
      <c r="D214" s="180">
        <v>57000</v>
      </c>
    </row>
    <row r="215" spans="1:4" s="177" customFormat="1" ht="36" customHeight="1">
      <c r="A215" s="183" t="s">
        <v>455</v>
      </c>
      <c r="B215" s="181" t="s">
        <v>641</v>
      </c>
      <c r="C215" s="182"/>
      <c r="D215" s="180">
        <v>56400</v>
      </c>
    </row>
    <row r="216" spans="1:4" s="177" customFormat="1" ht="36" customHeight="1">
      <c r="A216" s="183" t="s">
        <v>458</v>
      </c>
      <c r="B216" s="181" t="s">
        <v>642</v>
      </c>
      <c r="C216" s="182"/>
      <c r="D216" s="180">
        <v>57300</v>
      </c>
    </row>
    <row r="217" spans="1:4" s="177" customFormat="1" ht="36" customHeight="1">
      <c r="A217" s="183" t="s">
        <v>458</v>
      </c>
      <c r="B217" s="181" t="s">
        <v>643</v>
      </c>
      <c r="C217" s="182"/>
      <c r="D217" s="180">
        <v>600000</v>
      </c>
    </row>
    <row r="218" spans="1:4" s="177" customFormat="1" ht="36" customHeight="1">
      <c r="A218" s="183" t="s">
        <v>461</v>
      </c>
      <c r="B218" s="181" t="s">
        <v>644</v>
      </c>
      <c r="C218" s="182"/>
      <c r="D218" s="180">
        <v>110100</v>
      </c>
    </row>
    <row r="219" spans="1:4" s="177" customFormat="1" ht="36" customHeight="1">
      <c r="A219" s="183" t="s">
        <v>461</v>
      </c>
      <c r="B219" s="181" t="s">
        <v>645</v>
      </c>
      <c r="C219" s="182"/>
      <c r="D219" s="180">
        <v>396000</v>
      </c>
    </row>
    <row r="220" spans="1:4" s="177" customFormat="1" ht="36" customHeight="1">
      <c r="A220" s="183" t="s">
        <v>463</v>
      </c>
      <c r="B220" s="181" t="s">
        <v>646</v>
      </c>
      <c r="C220" s="182"/>
      <c r="D220" s="180">
        <v>1649400</v>
      </c>
    </row>
    <row r="221" spans="1:4" s="177" customFormat="1" ht="36" customHeight="1">
      <c r="A221" s="183" t="s">
        <v>569</v>
      </c>
      <c r="B221" s="181" t="s">
        <v>647</v>
      </c>
      <c r="C221" s="182"/>
      <c r="D221" s="180">
        <v>91800</v>
      </c>
    </row>
    <row r="222" spans="1:4" s="177" customFormat="1" ht="36" customHeight="1">
      <c r="A222" s="183" t="s">
        <v>613</v>
      </c>
      <c r="B222" s="181" t="s">
        <v>648</v>
      </c>
      <c r="C222" s="182"/>
      <c r="D222" s="180">
        <v>58200</v>
      </c>
    </row>
    <row r="223" spans="1:4" s="177" customFormat="1" ht="36" customHeight="1">
      <c r="A223" s="183" t="s">
        <v>613</v>
      </c>
      <c r="B223" s="181" t="s">
        <v>649</v>
      </c>
      <c r="C223" s="182"/>
      <c r="D223" s="180">
        <v>394800</v>
      </c>
    </row>
    <row r="224" spans="1:4" s="177" customFormat="1" ht="36" customHeight="1">
      <c r="A224" s="183" t="s">
        <v>469</v>
      </c>
      <c r="B224" s="181" t="s">
        <v>650</v>
      </c>
      <c r="C224" s="182"/>
      <c r="D224" s="180">
        <v>128200</v>
      </c>
    </row>
    <row r="225" spans="1:4" s="177" customFormat="1" ht="36" customHeight="1">
      <c r="A225" s="183" t="s">
        <v>469</v>
      </c>
      <c r="B225" s="181" t="s">
        <v>651</v>
      </c>
      <c r="C225" s="182"/>
      <c r="D225" s="180">
        <v>304600</v>
      </c>
    </row>
    <row r="226" spans="1:4" s="184" customFormat="1" ht="36" customHeight="1">
      <c r="A226" s="183" t="s">
        <v>469</v>
      </c>
      <c r="B226" s="181" t="s">
        <v>652</v>
      </c>
      <c r="C226" s="182"/>
      <c r="D226" s="180">
        <v>88190</v>
      </c>
    </row>
    <row r="227" spans="1:4" s="177" customFormat="1" ht="36" customHeight="1">
      <c r="A227" s="183" t="s">
        <v>472</v>
      </c>
      <c r="B227" s="181" t="s">
        <v>653</v>
      </c>
      <c r="C227" s="182"/>
      <c r="D227" s="180">
        <v>700400</v>
      </c>
    </row>
    <row r="228" spans="1:4" s="177" customFormat="1" ht="36" customHeight="1">
      <c r="A228" s="183" t="s">
        <v>577</v>
      </c>
      <c r="B228" s="181" t="s">
        <v>654</v>
      </c>
      <c r="C228" s="182"/>
      <c r="D228" s="180">
        <v>10800</v>
      </c>
    </row>
    <row r="229" spans="1:4" s="184" customFormat="1" ht="36" customHeight="1">
      <c r="A229" s="185" t="s">
        <v>577</v>
      </c>
      <c r="B229" s="195" t="s">
        <v>655</v>
      </c>
      <c r="C229" s="187"/>
      <c r="D229" s="188">
        <v>225900</v>
      </c>
    </row>
  </sheetData>
  <protectedRanges>
    <protectedRange password="CCF3" sqref="D58:D64" name="範圍1_1_1_1_2_1"/>
  </protectedRanges>
  <autoFilter ref="A5:D229" xr:uid="{00000000-0009-0000-0000-000004000000}"/>
  <mergeCells count="3">
    <mergeCell ref="A2:D2"/>
    <mergeCell ref="A3:D3"/>
    <mergeCell ref="B4:C4"/>
  </mergeCells>
  <phoneticPr fontId="25" type="noConversion"/>
  <printOptions horizontalCentered="1"/>
  <pageMargins left="0.59055118110236227" right="0.59055118110236227" top="0.47244094488188981" bottom="0.47244094488188981" header="0.31496062992125984" footer="0.19685039370078741"/>
  <pageSetup paperSize="9" scale="93" fitToHeight="100" pageOrder="overThenDown" orientation="portrait" r:id="rId1"/>
  <headerFooter>
    <oddHeader>&amp;R&amp;"標楷體,標準"&amp;16附表</oddHeader>
    <oddFooter>&amp;C&amp;"標楷體,標準"&amp;16&amp;P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9635-B2C7-419D-8323-E4F441301798}">
  <sheetPr>
    <tabColor theme="8" tint="0.79998168889431442"/>
    <pageSetUpPr fitToPage="1"/>
  </sheetPr>
  <dimension ref="A1:F158"/>
  <sheetViews>
    <sheetView tabSelected="1" view="pageBreakPreview" topLeftCell="A2" zoomScale="90" zoomScaleNormal="120" zoomScaleSheetLayoutView="90" workbookViewId="0">
      <pane xSplit="1" ySplit="4" topLeftCell="B6" activePane="bottomRight" state="frozen"/>
      <selection activeCell="D18" sqref="D18"/>
      <selection pane="topRight" activeCell="D18" sqref="D18"/>
      <selection pane="bottomLeft" activeCell="D18" sqref="D18"/>
      <selection pane="bottomRight" activeCell="D18" sqref="D18"/>
    </sheetView>
  </sheetViews>
  <sheetFormatPr defaultColWidth="8.88671875" defaultRowHeight="15.6"/>
  <cols>
    <col min="1" max="1" width="25.77734375" style="202" customWidth="1"/>
    <col min="2" max="2" width="30.77734375" style="202" customWidth="1"/>
    <col min="3" max="5" width="20.77734375" style="202" customWidth="1"/>
    <col min="6" max="6" width="20.77734375" style="202" hidden="1" customWidth="1"/>
    <col min="7" max="16384" width="8.88671875" style="202"/>
  </cols>
  <sheetData>
    <row r="1" spans="1:6" ht="19.8" hidden="1">
      <c r="A1" s="53" t="s">
        <v>30</v>
      </c>
      <c r="B1" s="53" t="s">
        <v>51</v>
      </c>
      <c r="C1" s="53" t="s">
        <v>30</v>
      </c>
      <c r="D1" s="53" t="s">
        <v>30</v>
      </c>
      <c r="F1" s="104"/>
    </row>
    <row r="2" spans="1:6" ht="21" customHeight="1">
      <c r="A2" s="269" t="s">
        <v>656</v>
      </c>
      <c r="B2" s="270"/>
      <c r="C2" s="270"/>
      <c r="D2" s="270"/>
      <c r="F2" s="55" t="s">
        <v>32</v>
      </c>
    </row>
    <row r="3" spans="1:6" ht="21" customHeight="1">
      <c r="A3" s="275" t="s">
        <v>413</v>
      </c>
      <c r="B3" s="275"/>
      <c r="C3" s="275"/>
      <c r="D3" s="275"/>
      <c r="F3" s="55" t="s">
        <v>32</v>
      </c>
    </row>
    <row r="4" spans="1:6" s="205" customFormat="1" ht="21" customHeight="1">
      <c r="A4" s="203"/>
      <c r="B4" s="276" t="s">
        <v>54</v>
      </c>
      <c r="C4" s="276"/>
      <c r="D4" s="204" t="s">
        <v>414</v>
      </c>
      <c r="F4" s="55" t="s">
        <v>176</v>
      </c>
    </row>
    <row r="5" spans="1:6" s="207" customFormat="1" ht="36" customHeight="1">
      <c r="A5" s="206" t="s">
        <v>415</v>
      </c>
      <c r="B5" s="57" t="s">
        <v>61</v>
      </c>
      <c r="C5" s="57" t="s">
        <v>50</v>
      </c>
      <c r="D5" s="44" t="s">
        <v>49</v>
      </c>
      <c r="F5" s="55" t="s">
        <v>52</v>
      </c>
    </row>
    <row r="6" spans="1:6" ht="36" customHeight="1">
      <c r="A6" s="225" t="s">
        <v>656</v>
      </c>
      <c r="B6" s="230"/>
      <c r="C6" s="231"/>
      <c r="D6" s="150">
        <f>SUM(D7)</f>
        <v>950760</v>
      </c>
      <c r="F6" s="55" t="s">
        <v>31</v>
      </c>
    </row>
    <row r="7" spans="1:6" ht="36" customHeight="1">
      <c r="A7" s="208"/>
      <c r="B7" s="159"/>
      <c r="C7" s="209" t="s">
        <v>657</v>
      </c>
      <c r="D7" s="144">
        <f>SUM(D8,D18,D32)</f>
        <v>950760</v>
      </c>
      <c r="E7" s="210"/>
    </row>
    <row r="8" spans="1:6" s="154" customFormat="1" ht="36" customHeight="1">
      <c r="A8" s="211" t="s">
        <v>11</v>
      </c>
      <c r="B8" s="212"/>
      <c r="C8" s="212"/>
      <c r="D8" s="142">
        <f>SUM(D9:D17)</f>
        <v>759246</v>
      </c>
      <c r="E8" s="213"/>
    </row>
    <row r="9" spans="1:6" ht="36" customHeight="1">
      <c r="A9" s="214" t="s">
        <v>125</v>
      </c>
      <c r="B9" s="77" t="s">
        <v>658</v>
      </c>
      <c r="C9" s="215"/>
      <c r="D9" s="144">
        <v>90224</v>
      </c>
    </row>
    <row r="10" spans="1:6" ht="36" customHeight="1">
      <c r="A10" s="214" t="s">
        <v>125</v>
      </c>
      <c r="B10" s="77" t="s">
        <v>659</v>
      </c>
      <c r="C10" s="215"/>
      <c r="D10" s="144">
        <v>92400</v>
      </c>
    </row>
    <row r="11" spans="1:6" ht="36" customHeight="1">
      <c r="A11" s="214" t="s">
        <v>114</v>
      </c>
      <c r="B11" s="77" t="s">
        <v>658</v>
      </c>
      <c r="C11" s="215"/>
      <c r="D11" s="216">
        <v>44826</v>
      </c>
    </row>
    <row r="12" spans="1:6" ht="36" customHeight="1">
      <c r="A12" s="214" t="s">
        <v>126</v>
      </c>
      <c r="B12" s="77" t="s">
        <v>658</v>
      </c>
      <c r="C12" s="215"/>
      <c r="D12" s="216">
        <v>44340</v>
      </c>
    </row>
    <row r="13" spans="1:6" ht="36" customHeight="1">
      <c r="A13" s="214" t="s">
        <v>115</v>
      </c>
      <c r="B13" s="77" t="s">
        <v>658</v>
      </c>
      <c r="C13" s="215"/>
      <c r="D13" s="144">
        <v>60000</v>
      </c>
    </row>
    <row r="14" spans="1:6" ht="36" customHeight="1">
      <c r="A14" s="214" t="s">
        <v>116</v>
      </c>
      <c r="B14" s="77" t="s">
        <v>658</v>
      </c>
      <c r="C14" s="215"/>
      <c r="D14" s="216">
        <v>90000</v>
      </c>
    </row>
    <row r="15" spans="1:6" ht="36" customHeight="1">
      <c r="A15" s="214" t="s">
        <v>116</v>
      </c>
      <c r="B15" s="77" t="s">
        <v>659</v>
      </c>
      <c r="C15" s="215"/>
      <c r="D15" s="144">
        <v>87480</v>
      </c>
    </row>
    <row r="16" spans="1:6" ht="36" customHeight="1">
      <c r="A16" s="214" t="s">
        <v>127</v>
      </c>
      <c r="B16" s="77" t="s">
        <v>658</v>
      </c>
      <c r="C16" s="215"/>
      <c r="D16" s="216">
        <v>94616</v>
      </c>
      <c r="F16" s="210"/>
    </row>
    <row r="17" spans="1:5" ht="36" customHeight="1">
      <c r="A17" s="214" t="s">
        <v>127</v>
      </c>
      <c r="B17" s="77" t="s">
        <v>659</v>
      </c>
      <c r="C17" s="215"/>
      <c r="D17" s="216">
        <v>155360</v>
      </c>
    </row>
    <row r="18" spans="1:5" s="154" customFormat="1" ht="36" customHeight="1">
      <c r="A18" s="211" t="s">
        <v>12</v>
      </c>
      <c r="B18" s="212"/>
      <c r="C18" s="212"/>
      <c r="D18" s="142">
        <f>SUM(D19:D31)</f>
        <v>187774</v>
      </c>
      <c r="E18" s="213"/>
    </row>
    <row r="19" spans="1:5" ht="36" customHeight="1">
      <c r="A19" s="214" t="s">
        <v>132</v>
      </c>
      <c r="B19" s="77" t="s">
        <v>658</v>
      </c>
      <c r="C19" s="215"/>
      <c r="D19" s="216">
        <v>15912</v>
      </c>
    </row>
    <row r="20" spans="1:5" ht="36" customHeight="1">
      <c r="A20" s="214" t="s">
        <v>660</v>
      </c>
      <c r="B20" s="77" t="s">
        <v>658</v>
      </c>
      <c r="C20" s="215"/>
      <c r="D20" s="216">
        <v>9000</v>
      </c>
    </row>
    <row r="21" spans="1:5" ht="36" customHeight="1">
      <c r="A21" s="214" t="s">
        <v>134</v>
      </c>
      <c r="B21" s="77" t="s">
        <v>658</v>
      </c>
      <c r="C21" s="215"/>
      <c r="D21" s="144">
        <v>30000</v>
      </c>
    </row>
    <row r="22" spans="1:5" ht="36" customHeight="1">
      <c r="A22" s="214" t="s">
        <v>134</v>
      </c>
      <c r="B22" s="77" t="s">
        <v>659</v>
      </c>
      <c r="C22" s="215"/>
      <c r="D22" s="144">
        <v>27900</v>
      </c>
    </row>
    <row r="23" spans="1:5" ht="36" customHeight="1">
      <c r="A23" s="214" t="s">
        <v>128</v>
      </c>
      <c r="B23" s="77" t="s">
        <v>658</v>
      </c>
      <c r="C23" s="215"/>
      <c r="D23" s="144">
        <v>12000</v>
      </c>
    </row>
    <row r="24" spans="1:5" ht="36" customHeight="1">
      <c r="A24" s="214" t="s">
        <v>140</v>
      </c>
      <c r="B24" s="77" t="s">
        <v>658</v>
      </c>
      <c r="C24" s="215"/>
      <c r="D24" s="216">
        <v>15000</v>
      </c>
    </row>
    <row r="25" spans="1:5" ht="36" customHeight="1">
      <c r="A25" s="214" t="s">
        <v>130</v>
      </c>
      <c r="B25" s="77" t="s">
        <v>658</v>
      </c>
      <c r="C25" s="215"/>
      <c r="D25" s="144">
        <v>10000</v>
      </c>
    </row>
    <row r="26" spans="1:5" ht="36" customHeight="1">
      <c r="A26" s="217" t="s">
        <v>133</v>
      </c>
      <c r="B26" s="218" t="s">
        <v>658</v>
      </c>
      <c r="C26" s="219"/>
      <c r="D26" s="146">
        <v>17590</v>
      </c>
    </row>
    <row r="27" spans="1:5" ht="36" customHeight="1">
      <c r="A27" s="233" t="s">
        <v>118</v>
      </c>
      <c r="B27" s="118" t="s">
        <v>658</v>
      </c>
      <c r="C27" s="234"/>
      <c r="D27" s="150">
        <v>6642</v>
      </c>
    </row>
    <row r="28" spans="1:5" ht="36" customHeight="1">
      <c r="A28" s="214" t="s">
        <v>138</v>
      </c>
      <c r="B28" s="77" t="s">
        <v>658</v>
      </c>
      <c r="C28" s="215"/>
      <c r="D28" s="144">
        <v>9000</v>
      </c>
    </row>
    <row r="29" spans="1:5" ht="36" customHeight="1">
      <c r="A29" s="214" t="s">
        <v>661</v>
      </c>
      <c r="B29" s="77" t="s">
        <v>658</v>
      </c>
      <c r="C29" s="215"/>
      <c r="D29" s="144">
        <v>8730</v>
      </c>
    </row>
    <row r="30" spans="1:5" ht="36" customHeight="1">
      <c r="A30" s="214" t="s">
        <v>131</v>
      </c>
      <c r="B30" s="77" t="s">
        <v>658</v>
      </c>
      <c r="C30" s="215"/>
      <c r="D30" s="216">
        <v>16000</v>
      </c>
    </row>
    <row r="31" spans="1:5" ht="36" customHeight="1">
      <c r="A31" s="214" t="s">
        <v>129</v>
      </c>
      <c r="B31" s="77" t="s">
        <v>658</v>
      </c>
      <c r="C31" s="215"/>
      <c r="D31" s="144">
        <v>10000</v>
      </c>
    </row>
    <row r="32" spans="1:5" s="154" customFormat="1" ht="36" customHeight="1">
      <c r="A32" s="211" t="s">
        <v>13</v>
      </c>
      <c r="B32" s="212"/>
      <c r="C32" s="212"/>
      <c r="D32" s="142">
        <f>SUM(D33)</f>
        <v>3740</v>
      </c>
      <c r="E32" s="213"/>
    </row>
    <row r="33" spans="1:4" s="221" customFormat="1" ht="36" customHeight="1">
      <c r="A33" s="217" t="s">
        <v>119</v>
      </c>
      <c r="B33" s="218" t="s">
        <v>658</v>
      </c>
      <c r="C33" s="219"/>
      <c r="D33" s="220">
        <v>3740</v>
      </c>
    </row>
    <row r="34" spans="1:4" ht="36" customHeight="1">
      <c r="A34" s="222"/>
      <c r="C34" s="223"/>
    </row>
    <row r="35" spans="1:4" ht="36" customHeight="1"/>
    <row r="36" spans="1:4" ht="36" customHeight="1"/>
    <row r="37" spans="1:4" ht="36" customHeight="1"/>
    <row r="38" spans="1:4" ht="36" customHeight="1"/>
    <row r="39" spans="1:4" ht="36" customHeight="1"/>
    <row r="40" spans="1:4" ht="36" customHeight="1"/>
    <row r="41" spans="1:4" ht="36" customHeight="1"/>
    <row r="42" spans="1:4" ht="36" customHeight="1"/>
    <row r="43" spans="1:4" ht="36" customHeight="1"/>
    <row r="44" spans="1:4" ht="36" customHeight="1"/>
    <row r="45" spans="1:4" ht="36" customHeight="1"/>
    <row r="46" spans="1:4" ht="36" customHeight="1"/>
    <row r="47" spans="1:4" ht="36" customHeight="1"/>
    <row r="48" spans="1:4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</sheetData>
  <mergeCells count="3">
    <mergeCell ref="A2:D2"/>
    <mergeCell ref="A3:D3"/>
    <mergeCell ref="B4:C4"/>
  </mergeCells>
  <phoneticPr fontId="25" type="noConversion"/>
  <printOptions horizontalCentered="1"/>
  <pageMargins left="0.59055118110236227" right="0.59055118110236227" top="0.47244094488188981" bottom="0.47244094488188981" header="0.31496062992125984" footer="0.19685039370078741"/>
  <pageSetup paperSize="9" scale="92" fitToHeight="100" pageOrder="overThenDown" orientation="portrait" r:id="rId1"/>
  <headerFooter>
    <oddHeader>&amp;R&amp;"標楷體,標準"&amp;16附表</oddHeader>
    <oddFooter>&amp;C&amp;"標楷體,標準"&amp;16&amp;P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>
      <selection activeCell="A2" sqref="A2:A11"/>
    </sheetView>
  </sheetViews>
  <sheetFormatPr defaultRowHeight="16.2"/>
  <cols>
    <col min="1" max="3" width="13.88671875" bestFit="1" customWidth="1"/>
    <col min="4" max="4" width="12.21875" bestFit="1" customWidth="1"/>
    <col min="5" max="7" width="15" bestFit="1" customWidth="1"/>
  </cols>
  <sheetData>
    <row r="1" spans="1:7">
      <c r="B1" s="47" t="s">
        <v>43</v>
      </c>
      <c r="C1" s="47" t="s">
        <v>44</v>
      </c>
      <c r="D1" s="47" t="s">
        <v>45</v>
      </c>
      <c r="E1" s="47" t="s">
        <v>46</v>
      </c>
    </row>
    <row r="2" spans="1:7">
      <c r="A2" t="s">
        <v>33</v>
      </c>
      <c r="B2" s="46">
        <f>SUM(B3:B11)</f>
        <v>8940377177</v>
      </c>
      <c r="C2" s="46">
        <f>SUM(C3:C11)</f>
        <v>6296990176</v>
      </c>
      <c r="D2" s="46">
        <f>SUM(D3:D11)</f>
        <v>355778362</v>
      </c>
      <c r="E2" s="46">
        <f>SUM(E3:E11)</f>
        <v>15593145715</v>
      </c>
      <c r="F2" s="46" t="e">
        <f>SUM(F3:F11)</f>
        <v>#REF!</v>
      </c>
      <c r="G2" s="46"/>
    </row>
    <row r="3" spans="1:7">
      <c r="A3" t="s">
        <v>34</v>
      </c>
      <c r="B3" s="46">
        <v>159908477</v>
      </c>
      <c r="C3" s="46">
        <v>401019302</v>
      </c>
      <c r="D3" s="46">
        <v>945000</v>
      </c>
      <c r="E3" s="46">
        <f>SUM(B3:D3)</f>
        <v>561872779</v>
      </c>
      <c r="F3" s="46">
        <f>空白表!D6</f>
        <v>0</v>
      </c>
      <c r="G3" s="46">
        <f>E3-F3</f>
        <v>561872779</v>
      </c>
    </row>
    <row r="4" spans="1:7">
      <c r="A4" t="s">
        <v>35</v>
      </c>
      <c r="B4" s="46">
        <v>8181751147</v>
      </c>
      <c r="C4" s="46">
        <v>5384301638</v>
      </c>
      <c r="D4" s="46">
        <v>327825486</v>
      </c>
      <c r="E4" s="46">
        <f t="shared" ref="E4:E11" si="0">SUM(B4:D4)</f>
        <v>13893878271</v>
      </c>
      <c r="F4" s="46" t="e">
        <f>#REF!</f>
        <v>#REF!</v>
      </c>
      <c r="G4" s="46" t="e">
        <f t="shared" ref="G4:G11" si="1">E4-F4</f>
        <v>#REF!</v>
      </c>
    </row>
    <row r="5" spans="1:7">
      <c r="A5" t="s">
        <v>36</v>
      </c>
      <c r="B5" s="46">
        <v>218007322</v>
      </c>
      <c r="C5" s="46">
        <v>115944533</v>
      </c>
      <c r="D5" s="46">
        <v>2319073</v>
      </c>
      <c r="E5" s="46">
        <f t="shared" si="0"/>
        <v>336270928</v>
      </c>
      <c r="F5" s="46" t="e">
        <f>#REF!</f>
        <v>#REF!</v>
      </c>
      <c r="G5" s="46" t="e">
        <f t="shared" si="1"/>
        <v>#REF!</v>
      </c>
    </row>
    <row r="6" spans="1:7">
      <c r="A6" t="s">
        <v>37</v>
      </c>
      <c r="B6" s="46"/>
      <c r="C6" s="46"/>
      <c r="D6" s="46"/>
      <c r="E6" s="46">
        <f t="shared" si="0"/>
        <v>0</v>
      </c>
      <c r="F6" s="46"/>
      <c r="G6" s="46">
        <f t="shared" si="1"/>
        <v>0</v>
      </c>
    </row>
    <row r="7" spans="1:7">
      <c r="A7" t="s">
        <v>38</v>
      </c>
      <c r="B7" s="46">
        <v>109395812</v>
      </c>
      <c r="C7" s="46">
        <v>210329185</v>
      </c>
      <c r="D7" s="46">
        <v>15008684</v>
      </c>
      <c r="E7" s="46">
        <f t="shared" si="0"/>
        <v>334733681</v>
      </c>
      <c r="F7" s="46" t="e">
        <f>#REF!</f>
        <v>#REF!</v>
      </c>
      <c r="G7" s="46" t="e">
        <f t="shared" si="1"/>
        <v>#REF!</v>
      </c>
    </row>
    <row r="8" spans="1:7">
      <c r="A8" t="s">
        <v>39</v>
      </c>
      <c r="B8" s="46">
        <v>204241739</v>
      </c>
      <c r="C8" s="46">
        <v>124508631</v>
      </c>
      <c r="D8" s="46">
        <v>5063896</v>
      </c>
      <c r="E8" s="46">
        <f t="shared" si="0"/>
        <v>333814266</v>
      </c>
      <c r="F8" s="46" t="e">
        <f>#REF!</f>
        <v>#REF!</v>
      </c>
      <c r="G8" s="46" t="e">
        <f t="shared" si="1"/>
        <v>#REF!</v>
      </c>
    </row>
    <row r="9" spans="1:7">
      <c r="A9" t="s">
        <v>40</v>
      </c>
      <c r="B9" s="46">
        <v>1429976</v>
      </c>
      <c r="C9" s="46">
        <v>1196025</v>
      </c>
      <c r="D9" s="46">
        <v>72884</v>
      </c>
      <c r="E9" s="46">
        <f t="shared" si="0"/>
        <v>2698885</v>
      </c>
      <c r="F9" s="46" t="e">
        <f>#REF!</f>
        <v>#REF!</v>
      </c>
      <c r="G9" s="46" t="e">
        <f t="shared" si="1"/>
        <v>#REF!</v>
      </c>
    </row>
    <row r="10" spans="1:7">
      <c r="A10" t="s">
        <v>41</v>
      </c>
      <c r="B10" s="46">
        <v>65642704</v>
      </c>
      <c r="C10" s="46">
        <v>59690862</v>
      </c>
      <c r="D10" s="46">
        <v>4543339</v>
      </c>
      <c r="E10" s="46">
        <f t="shared" si="0"/>
        <v>129876905</v>
      </c>
      <c r="F10" s="46" t="e">
        <f>#REF!</f>
        <v>#REF!</v>
      </c>
      <c r="G10" s="46" t="e">
        <f t="shared" si="1"/>
        <v>#REF!</v>
      </c>
    </row>
    <row r="11" spans="1:7">
      <c r="A11" t="s">
        <v>42</v>
      </c>
      <c r="B11" s="46"/>
      <c r="C11" s="46"/>
      <c r="D11" s="46"/>
      <c r="E11" s="46">
        <f t="shared" si="0"/>
        <v>0</v>
      </c>
      <c r="F11" s="46"/>
      <c r="G11" s="46">
        <f t="shared" si="1"/>
        <v>0</v>
      </c>
    </row>
    <row r="12" spans="1:7">
      <c r="B12" s="46"/>
      <c r="C12" s="46"/>
      <c r="D12" s="46"/>
      <c r="E12" s="46"/>
    </row>
    <row r="13" spans="1:7">
      <c r="B13" s="46"/>
      <c r="C13" s="46"/>
      <c r="D13" s="46"/>
      <c r="E13" s="46"/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37A15-C8BE-40C9-AF54-DFAA5AAC862C}">
  <sheetPr>
    <tabColor theme="6" tint="0.79998168889431442"/>
    <pageSetUpPr fitToPage="1"/>
  </sheetPr>
  <dimension ref="A1:C24"/>
  <sheetViews>
    <sheetView tabSelected="1" view="pageBreakPreview" zoomScale="80" zoomScaleNormal="100" zoomScaleSheetLayoutView="80" workbookViewId="0">
      <selection activeCell="D18" sqref="D18"/>
    </sheetView>
  </sheetViews>
  <sheetFormatPr defaultColWidth="9" defaultRowHeight="21.9" customHeight="1"/>
  <cols>
    <col min="1" max="1" width="40.77734375" style="9" customWidth="1"/>
    <col min="2" max="2" width="30.77734375" style="10" customWidth="1"/>
    <col min="3" max="3" width="20.77734375" style="10" customWidth="1"/>
    <col min="4" max="16384" width="9" style="8"/>
  </cols>
  <sheetData>
    <row r="1" spans="1:3" s="7" customFormat="1" ht="22.2">
      <c r="A1" s="259" t="s">
        <v>146</v>
      </c>
      <c r="B1" s="259"/>
      <c r="C1" s="259"/>
    </row>
    <row r="2" spans="1:3" s="7" customFormat="1" ht="22.2">
      <c r="A2" s="260" t="s">
        <v>147</v>
      </c>
      <c r="B2" s="260"/>
      <c r="C2" s="260"/>
    </row>
    <row r="3" spans="1:3" s="7" customFormat="1" ht="15.9" customHeight="1">
      <c r="A3" s="261" t="s">
        <v>156</v>
      </c>
      <c r="B3" s="261"/>
      <c r="C3" s="261"/>
    </row>
    <row r="4" spans="1:3" s="7" customFormat="1" ht="15.9" customHeight="1">
      <c r="A4" s="262" t="s">
        <v>10</v>
      </c>
      <c r="B4" s="262"/>
      <c r="C4" s="262"/>
    </row>
    <row r="5" spans="1:3" ht="24.9" customHeight="1">
      <c r="A5" s="263" t="s">
        <v>148</v>
      </c>
      <c r="B5" s="256" t="s">
        <v>49</v>
      </c>
      <c r="C5" s="256" t="s">
        <v>149</v>
      </c>
    </row>
    <row r="6" spans="1:3" ht="24.9" customHeight="1">
      <c r="A6" s="255"/>
      <c r="B6" s="257"/>
      <c r="C6" s="257"/>
    </row>
    <row r="7" spans="1:3" s="136" customFormat="1" ht="36" customHeight="1">
      <c r="A7" s="125" t="s">
        <v>157</v>
      </c>
      <c r="B7" s="134">
        <f>SUM(B8:B16)</f>
        <v>16505630199</v>
      </c>
      <c r="C7" s="135"/>
    </row>
    <row r="8" spans="1:3" s="7" customFormat="1" ht="36" customHeight="1">
      <c r="A8" s="85" t="s">
        <v>34</v>
      </c>
      <c r="B8" s="86">
        <f>內政!D6</f>
        <v>365094821</v>
      </c>
      <c r="C8" s="44" t="s">
        <v>199</v>
      </c>
    </row>
    <row r="9" spans="1:3" s="7" customFormat="1" ht="36" customHeight="1">
      <c r="A9" s="85" t="s">
        <v>35</v>
      </c>
      <c r="B9" s="86">
        <f>營建!E6</f>
        <v>15636624869</v>
      </c>
      <c r="C9" s="44" t="s">
        <v>200</v>
      </c>
    </row>
    <row r="10" spans="1:3" s="7" customFormat="1" ht="36" customHeight="1">
      <c r="A10" s="85" t="s">
        <v>36</v>
      </c>
      <c r="B10" s="86">
        <v>0</v>
      </c>
      <c r="C10" s="44"/>
    </row>
    <row r="11" spans="1:3" s="42" customFormat="1" ht="36" customHeight="1">
      <c r="A11" s="85" t="s">
        <v>37</v>
      </c>
      <c r="B11" s="86">
        <v>0</v>
      </c>
      <c r="C11" s="44"/>
    </row>
    <row r="12" spans="1:3" s="42" customFormat="1" ht="36" customHeight="1">
      <c r="A12" s="85" t="s">
        <v>38</v>
      </c>
      <c r="B12" s="86">
        <f>消防!D6</f>
        <v>196199483</v>
      </c>
      <c r="C12" s="44" t="s">
        <v>201</v>
      </c>
    </row>
    <row r="13" spans="1:3" s="42" customFormat="1" ht="36" customHeight="1">
      <c r="A13" s="85" t="s">
        <v>39</v>
      </c>
      <c r="B13" s="86">
        <f>役政!D5</f>
        <v>276712198</v>
      </c>
      <c r="C13" s="44" t="s">
        <v>202</v>
      </c>
    </row>
    <row r="14" spans="1:3" s="42" customFormat="1" ht="36" customHeight="1">
      <c r="A14" s="85" t="s">
        <v>40</v>
      </c>
      <c r="B14" s="86">
        <f>移民!D6</f>
        <v>1844862</v>
      </c>
      <c r="C14" s="44" t="s">
        <v>203</v>
      </c>
    </row>
    <row r="15" spans="1:3" s="42" customFormat="1" ht="36" customHeight="1">
      <c r="A15" s="85" t="s">
        <v>41</v>
      </c>
      <c r="B15" s="86">
        <f>建研!D6</f>
        <v>29153966</v>
      </c>
      <c r="C15" s="44" t="s">
        <v>204</v>
      </c>
    </row>
    <row r="16" spans="1:3" s="42" customFormat="1" ht="36" customHeight="1" thickBot="1">
      <c r="A16" s="87" t="s">
        <v>42</v>
      </c>
      <c r="B16" s="88">
        <v>0</v>
      </c>
      <c r="C16" s="89"/>
    </row>
    <row r="17" spans="1:3" s="42" customFormat="1" ht="24.9" customHeight="1" thickTop="1">
      <c r="A17" s="255" t="s">
        <v>150</v>
      </c>
      <c r="B17" s="256" t="s">
        <v>49</v>
      </c>
      <c r="C17" s="258" t="s">
        <v>149</v>
      </c>
    </row>
    <row r="18" spans="1:3" s="42" customFormat="1" ht="24.9" customHeight="1">
      <c r="A18" s="255"/>
      <c r="B18" s="257"/>
      <c r="C18" s="258"/>
    </row>
    <row r="19" spans="1:3" s="138" customFormat="1" ht="36" customHeight="1">
      <c r="A19" s="125" t="s">
        <v>158</v>
      </c>
      <c r="B19" s="137">
        <f>SUM(B20:B24)</f>
        <v>1735465766</v>
      </c>
      <c r="C19" s="135"/>
    </row>
    <row r="20" spans="1:3" s="42" customFormat="1" ht="36" customHeight="1">
      <c r="A20" s="90" t="s">
        <v>151</v>
      </c>
      <c r="B20" s="86">
        <f>營建建設基金!D6</f>
        <v>1557651673</v>
      </c>
      <c r="C20" s="44" t="s">
        <v>205</v>
      </c>
    </row>
    <row r="21" spans="1:3" s="42" customFormat="1" ht="36" customHeight="1">
      <c r="A21" s="90" t="s">
        <v>152</v>
      </c>
      <c r="B21" s="86">
        <f>國土永續發展基金!D6</f>
        <v>46043701</v>
      </c>
      <c r="C21" s="44" t="s">
        <v>662</v>
      </c>
    </row>
    <row r="22" spans="1:3" s="42" customFormat="1" ht="36" customHeight="1">
      <c r="A22" s="90" t="s">
        <v>153</v>
      </c>
      <c r="B22" s="86">
        <f>新住民發展基金!D6</f>
        <v>130819632</v>
      </c>
      <c r="C22" s="44" t="s">
        <v>663</v>
      </c>
    </row>
    <row r="23" spans="1:3" s="42" customFormat="1" ht="36" customHeight="1">
      <c r="A23" s="90" t="s">
        <v>154</v>
      </c>
      <c r="B23" s="86">
        <f>研發及產業訓儲替代役基金!D6</f>
        <v>950760</v>
      </c>
      <c r="C23" s="44" t="s">
        <v>664</v>
      </c>
    </row>
    <row r="24" spans="1:3" s="42" customFormat="1" ht="45" customHeight="1">
      <c r="A24" s="90" t="s">
        <v>155</v>
      </c>
      <c r="B24" s="86">
        <v>0</v>
      </c>
      <c r="C24" s="44"/>
    </row>
  </sheetData>
  <mergeCells count="10">
    <mergeCell ref="A17:A18"/>
    <mergeCell ref="B17:B18"/>
    <mergeCell ref="C17:C18"/>
    <mergeCell ref="A1:C1"/>
    <mergeCell ref="A2:C2"/>
    <mergeCell ref="A3:C3"/>
    <mergeCell ref="A4:C4"/>
    <mergeCell ref="A5:A6"/>
    <mergeCell ref="B5:B6"/>
    <mergeCell ref="C5:C6"/>
  </mergeCells>
  <phoneticPr fontId="25" type="noConversion"/>
  <printOptions horizontalCentered="1"/>
  <pageMargins left="0.70866141732283472" right="0.70866141732283472" top="0.47244094488188981" bottom="0.47244094488188981" header="0.31496062992125984" footer="0.19685039370078741"/>
  <pageSetup paperSize="9" scale="94" firstPageNumber="3" fitToHeight="100" pageOrder="overThenDown" orientation="portrait" useFirstPageNumber="1" r:id="rId1"/>
  <headerFooter>
    <oddHeader>&amp;R&amp;"標楷體,標準"&amp;16附表</oddHeader>
    <oddFooter>&amp;C&amp;"標楷體,標準"&amp;16&amp;P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3">
    <pageSetUpPr fitToPage="1"/>
  </sheetPr>
  <dimension ref="A1:F68"/>
  <sheetViews>
    <sheetView view="pageBreakPreview" zoomScale="90" zoomScaleNormal="100" zoomScaleSheetLayoutView="90" workbookViewId="0">
      <selection activeCell="B10" sqref="B10"/>
    </sheetView>
  </sheetViews>
  <sheetFormatPr defaultColWidth="9" defaultRowHeight="21.9" customHeight="1"/>
  <cols>
    <col min="1" max="1" width="25.77734375" style="9" customWidth="1"/>
    <col min="2" max="2" width="30.77734375" style="13" customWidth="1"/>
    <col min="3" max="3" width="20.77734375" style="9" customWidth="1"/>
    <col min="4" max="4" width="20.77734375" style="10" customWidth="1"/>
    <col min="5" max="6" width="20.77734375" style="8" customWidth="1"/>
    <col min="7" max="16384" width="9" style="8"/>
  </cols>
  <sheetData>
    <row r="1" spans="1:6" ht="19.8">
      <c r="A1" s="53" t="s">
        <v>59</v>
      </c>
      <c r="B1" s="53" t="s">
        <v>51</v>
      </c>
      <c r="C1" s="53" t="s">
        <v>30</v>
      </c>
      <c r="D1" s="53" t="s">
        <v>30</v>
      </c>
      <c r="F1" s="45"/>
    </row>
    <row r="2" spans="1:6" s="7" customFormat="1" ht="22.2">
      <c r="A2" s="259" t="s">
        <v>53</v>
      </c>
      <c r="B2" s="259"/>
      <c r="C2" s="259"/>
      <c r="D2" s="259"/>
      <c r="F2" s="55" t="s">
        <v>32</v>
      </c>
    </row>
    <row r="3" spans="1:6" s="7" customFormat="1" ht="22.2">
      <c r="A3" s="260" t="s">
        <v>48</v>
      </c>
      <c r="B3" s="260"/>
      <c r="C3" s="260"/>
      <c r="D3" s="260"/>
      <c r="F3" s="55" t="s">
        <v>32</v>
      </c>
    </row>
    <row r="4" spans="1:6" s="7" customFormat="1" ht="21" customHeight="1">
      <c r="A4" s="43"/>
      <c r="B4" s="264" t="s">
        <v>54</v>
      </c>
      <c r="C4" s="264"/>
      <c r="D4" s="56" t="s">
        <v>10</v>
      </c>
      <c r="F4" s="55" t="s">
        <v>32</v>
      </c>
    </row>
    <row r="5" spans="1:6" ht="36" customHeight="1">
      <c r="A5" s="54" t="s">
        <v>58</v>
      </c>
      <c r="B5" s="54" t="s">
        <v>47</v>
      </c>
      <c r="C5" s="54" t="s">
        <v>50</v>
      </c>
      <c r="D5" s="44" t="s">
        <v>49</v>
      </c>
      <c r="F5" s="55" t="s">
        <v>52</v>
      </c>
    </row>
    <row r="6" spans="1:6" s="7" customFormat="1" ht="36" customHeight="1">
      <c r="A6" s="48" t="s">
        <v>53</v>
      </c>
      <c r="B6" s="16"/>
      <c r="C6" s="16"/>
      <c r="D6" s="49"/>
      <c r="E6" s="51"/>
      <c r="F6" s="55" t="s">
        <v>31</v>
      </c>
    </row>
    <row r="7" spans="1:6" s="7" customFormat="1" ht="36" customHeight="1">
      <c r="A7" s="50" t="s">
        <v>17</v>
      </c>
      <c r="B7" s="41"/>
      <c r="C7" s="41" t="s">
        <v>21</v>
      </c>
      <c r="D7" s="29"/>
    </row>
    <row r="8" spans="1:6" s="7" customFormat="1" ht="36" customHeight="1">
      <c r="A8" s="19" t="s">
        <v>11</v>
      </c>
      <c r="B8" s="20"/>
      <c r="C8" s="20"/>
      <c r="D8" s="29"/>
    </row>
    <row r="9" spans="1:6" s="42" customFormat="1" ht="36" customHeight="1">
      <c r="A9" s="21" t="s">
        <v>55</v>
      </c>
      <c r="B9" s="20" t="s">
        <v>56</v>
      </c>
      <c r="C9" s="35"/>
      <c r="D9" s="30"/>
    </row>
    <row r="10" spans="1:6" s="42" customFormat="1" ht="36" customHeight="1">
      <c r="A10" s="19" t="s">
        <v>12</v>
      </c>
      <c r="B10" s="20"/>
      <c r="C10" s="35"/>
      <c r="D10" s="30"/>
    </row>
    <row r="11" spans="1:6" s="42" customFormat="1" ht="36" customHeight="1">
      <c r="A11" s="21" t="s">
        <v>55</v>
      </c>
      <c r="B11" s="20" t="s">
        <v>56</v>
      </c>
      <c r="C11" s="35"/>
      <c r="D11" s="30"/>
    </row>
    <row r="12" spans="1:6" s="42" customFormat="1" ht="36" customHeight="1">
      <c r="A12" s="21" t="s">
        <v>55</v>
      </c>
      <c r="B12" s="20" t="s">
        <v>56</v>
      </c>
      <c r="C12" s="35"/>
      <c r="D12" s="30"/>
    </row>
    <row r="13" spans="1:6" s="42" customFormat="1" ht="36" customHeight="1">
      <c r="A13" s="19" t="s">
        <v>13</v>
      </c>
      <c r="B13" s="20"/>
      <c r="C13" s="35"/>
      <c r="D13" s="30"/>
    </row>
    <row r="14" spans="1:6" s="42" customFormat="1" ht="36" customHeight="1">
      <c r="A14" s="21" t="s">
        <v>55</v>
      </c>
      <c r="B14" s="20" t="s">
        <v>56</v>
      </c>
      <c r="C14" s="35"/>
      <c r="D14" s="30"/>
    </row>
    <row r="15" spans="1:6" ht="36" customHeight="1">
      <c r="A15" s="50" t="s">
        <v>57</v>
      </c>
      <c r="B15" s="41"/>
      <c r="C15" s="41" t="s">
        <v>21</v>
      </c>
      <c r="D15" s="29"/>
    </row>
    <row r="16" spans="1:6" ht="36" customHeight="1">
      <c r="A16" s="19" t="s">
        <v>11</v>
      </c>
      <c r="B16" s="20"/>
      <c r="C16" s="20"/>
      <c r="D16" s="32"/>
    </row>
    <row r="17" spans="1:4" ht="36" customHeight="1">
      <c r="A17" s="21" t="s">
        <v>55</v>
      </c>
      <c r="B17" s="20" t="s">
        <v>56</v>
      </c>
      <c r="C17" s="35"/>
      <c r="D17" s="32"/>
    </row>
    <row r="18" spans="1:4" ht="36" customHeight="1">
      <c r="A18" s="19" t="s">
        <v>12</v>
      </c>
      <c r="B18" s="20"/>
      <c r="C18" s="35"/>
      <c r="D18" s="32"/>
    </row>
    <row r="19" spans="1:4" ht="36" customHeight="1">
      <c r="A19" s="21" t="s">
        <v>55</v>
      </c>
      <c r="B19" s="20" t="s">
        <v>56</v>
      </c>
      <c r="C19" s="35"/>
      <c r="D19" s="32"/>
    </row>
    <row r="20" spans="1:4" ht="36" customHeight="1">
      <c r="A20" s="21" t="s">
        <v>55</v>
      </c>
      <c r="B20" s="20" t="s">
        <v>56</v>
      </c>
      <c r="C20" s="35"/>
      <c r="D20" s="32"/>
    </row>
    <row r="21" spans="1:4" ht="36" customHeight="1">
      <c r="A21" s="19" t="s">
        <v>13</v>
      </c>
      <c r="B21" s="20"/>
      <c r="C21" s="35"/>
      <c r="D21" s="32"/>
    </row>
    <row r="22" spans="1:4" ht="36" customHeight="1">
      <c r="A22" s="40" t="s">
        <v>55</v>
      </c>
      <c r="B22" s="23" t="s">
        <v>56</v>
      </c>
      <c r="C22" s="36"/>
      <c r="D22" s="52"/>
    </row>
    <row r="23" spans="1:4" ht="27" customHeight="1">
      <c r="B23" s="9"/>
    </row>
    <row r="24" spans="1:4" ht="27" customHeight="1">
      <c r="A24" s="11"/>
      <c r="B24" s="11"/>
      <c r="C24" s="11"/>
      <c r="D24" s="12"/>
    </row>
    <row r="25" spans="1:4" ht="27" customHeight="1">
      <c r="B25" s="9"/>
    </row>
    <row r="26" spans="1:4" ht="27" customHeight="1">
      <c r="B26" s="9"/>
    </row>
    <row r="27" spans="1:4" ht="27" customHeight="1">
      <c r="B27" s="9"/>
    </row>
    <row r="28" spans="1:4" ht="27" customHeight="1">
      <c r="B28" s="9"/>
    </row>
    <row r="29" spans="1:4" ht="27" customHeight="1">
      <c r="B29" s="9"/>
    </row>
    <row r="30" spans="1:4" ht="27" customHeight="1">
      <c r="B30" s="9"/>
    </row>
    <row r="31" spans="1:4" ht="27" customHeight="1">
      <c r="B31" s="9"/>
    </row>
    <row r="32" spans="1:4" ht="27" customHeight="1">
      <c r="B32" s="9"/>
    </row>
    <row r="33" spans="2:2" ht="27" customHeight="1">
      <c r="B33" s="9"/>
    </row>
    <row r="34" spans="2:2" ht="27" customHeight="1">
      <c r="B34" s="9"/>
    </row>
    <row r="35" spans="2:2" ht="27" customHeight="1">
      <c r="B35" s="9"/>
    </row>
    <row r="36" spans="2:2" ht="27" customHeight="1">
      <c r="B36" s="9"/>
    </row>
    <row r="37" spans="2:2" ht="27" customHeight="1">
      <c r="B37" s="9"/>
    </row>
    <row r="38" spans="2:2" ht="27" customHeight="1">
      <c r="B38" s="9"/>
    </row>
    <row r="39" spans="2:2" ht="27" customHeight="1">
      <c r="B39" s="9"/>
    </row>
    <row r="40" spans="2:2" ht="27" customHeight="1">
      <c r="B40" s="9"/>
    </row>
    <row r="41" spans="2:2" ht="27" customHeight="1"/>
    <row r="42" spans="2:2" ht="27" customHeight="1"/>
    <row r="43" spans="2:2" ht="27" customHeight="1"/>
    <row r="44" spans="2:2" ht="27" customHeight="1"/>
    <row r="45" spans="2:2" ht="27" customHeight="1"/>
    <row r="46" spans="2:2" ht="27" customHeight="1"/>
    <row r="47" spans="2:2" ht="27" customHeight="1"/>
    <row r="48" spans="2:2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</sheetData>
  <mergeCells count="3">
    <mergeCell ref="B4:C4"/>
    <mergeCell ref="A2:D2"/>
    <mergeCell ref="A3:D3"/>
  </mergeCells>
  <phoneticPr fontId="3" type="noConversion"/>
  <printOptions horizontalCentered="1"/>
  <pageMargins left="0.59055118110236227" right="0.59055118110236227" top="0.47244094488188981" bottom="0.47244094488188981" header="0.31496062992125984" footer="0.19685039370078741"/>
  <pageSetup paperSize="9" scale="92" fitToHeight="100" pageOrder="overThenDown" orientation="portrait" useFirstPageNumber="1" r:id="rId1"/>
  <headerFooter>
    <oddHeader>&amp;R&amp;"標楷體,標準"&amp;16附表</oddHeader>
    <oddFooter>&amp;C&amp;"標楷體,標準"&amp;16&amp;P</oddFooter>
  </headerFooter>
  <rowBreaks count="1" manualBreakCount="1">
    <brk id="1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4D1A-955D-4FF9-BDD8-636ED4606757}">
  <sheetPr>
    <pageSetUpPr fitToPage="1"/>
  </sheetPr>
  <dimension ref="A1:F157"/>
  <sheetViews>
    <sheetView tabSelected="1" view="pageBreakPreview" zoomScale="90" zoomScaleNormal="100" zoomScaleSheetLayoutView="90" workbookViewId="0">
      <selection activeCell="D18" sqref="D18"/>
    </sheetView>
  </sheetViews>
  <sheetFormatPr defaultColWidth="9" defaultRowHeight="21.9" customHeight="1"/>
  <cols>
    <col min="1" max="1" width="25.77734375" style="9" customWidth="1"/>
    <col min="2" max="2" width="30.77734375" style="13" customWidth="1"/>
    <col min="3" max="3" width="20.77734375" style="9" customWidth="1"/>
    <col min="4" max="4" width="20.77734375" style="10" customWidth="1"/>
    <col min="5" max="6" width="20.77734375" style="8" customWidth="1"/>
    <col min="7" max="16384" width="9" style="8"/>
  </cols>
  <sheetData>
    <row r="1" spans="1:6" ht="19.8">
      <c r="A1" s="53" t="s">
        <v>59</v>
      </c>
      <c r="B1" s="53" t="s">
        <v>51</v>
      </c>
      <c r="C1" s="53" t="s">
        <v>30</v>
      </c>
      <c r="D1" s="53" t="s">
        <v>30</v>
      </c>
      <c r="F1" s="45"/>
    </row>
    <row r="2" spans="1:6" s="7" customFormat="1" ht="22.2">
      <c r="A2" s="259" t="s">
        <v>60</v>
      </c>
      <c r="B2" s="259"/>
      <c r="C2" s="259"/>
      <c r="D2" s="259"/>
      <c r="F2" s="55" t="s">
        <v>32</v>
      </c>
    </row>
    <row r="3" spans="1:6" s="7" customFormat="1" ht="22.2">
      <c r="A3" s="260" t="s">
        <v>48</v>
      </c>
      <c r="B3" s="260"/>
      <c r="C3" s="260"/>
      <c r="D3" s="260"/>
      <c r="F3" s="55" t="s">
        <v>32</v>
      </c>
    </row>
    <row r="4" spans="1:6" s="7" customFormat="1" ht="21" customHeight="1">
      <c r="A4" s="43"/>
      <c r="B4" s="264" t="s">
        <v>54</v>
      </c>
      <c r="C4" s="264"/>
      <c r="D4" s="56" t="s">
        <v>10</v>
      </c>
      <c r="F4" s="55" t="s">
        <v>32</v>
      </c>
    </row>
    <row r="5" spans="1:6" ht="36" customHeight="1">
      <c r="A5" s="57" t="s">
        <v>58</v>
      </c>
      <c r="B5" s="57" t="s">
        <v>61</v>
      </c>
      <c r="C5" s="57" t="s">
        <v>50</v>
      </c>
      <c r="D5" s="44" t="s">
        <v>49</v>
      </c>
      <c r="F5" s="55" t="s">
        <v>52</v>
      </c>
    </row>
    <row r="6" spans="1:6" s="7" customFormat="1" ht="36" customHeight="1">
      <c r="A6" s="125" t="s">
        <v>60</v>
      </c>
      <c r="B6" s="92"/>
      <c r="C6" s="92"/>
      <c r="D6" s="126">
        <f>D7+D38+D70+D109</f>
        <v>365094821</v>
      </c>
      <c r="E6" s="51"/>
      <c r="F6" s="55" t="s">
        <v>31</v>
      </c>
    </row>
    <row r="7" spans="1:6" s="7" customFormat="1" ht="36" customHeight="1">
      <c r="A7" s="50" t="s">
        <v>62</v>
      </c>
      <c r="B7" s="41"/>
      <c r="C7" s="41" t="s">
        <v>63</v>
      </c>
      <c r="D7" s="29">
        <f>SUM(D8,D12,D23)</f>
        <v>158271326</v>
      </c>
    </row>
    <row r="8" spans="1:6" s="7" customFormat="1" ht="36" customHeight="1">
      <c r="A8" s="19" t="s">
        <v>11</v>
      </c>
      <c r="B8" s="20"/>
      <c r="C8" s="20"/>
      <c r="D8" s="29">
        <f>SUM(D9:D11)</f>
        <v>28637089</v>
      </c>
    </row>
    <row r="9" spans="1:6" s="42" customFormat="1" ht="36" customHeight="1">
      <c r="A9" s="22" t="s">
        <v>64</v>
      </c>
      <c r="B9" s="20" t="s">
        <v>65</v>
      </c>
      <c r="C9" s="35"/>
      <c r="D9" s="30">
        <v>25000000</v>
      </c>
    </row>
    <row r="10" spans="1:6" s="42" customFormat="1" ht="36" customHeight="1">
      <c r="A10" s="22" t="s">
        <v>66</v>
      </c>
      <c r="B10" s="20" t="s">
        <v>65</v>
      </c>
      <c r="C10" s="35"/>
      <c r="D10" s="30">
        <v>3600000</v>
      </c>
    </row>
    <row r="11" spans="1:6" s="42" customFormat="1" ht="36" customHeight="1">
      <c r="A11" s="21" t="s">
        <v>66</v>
      </c>
      <c r="B11" s="20" t="s">
        <v>67</v>
      </c>
      <c r="C11" s="35"/>
      <c r="D11" s="30">
        <v>37089</v>
      </c>
    </row>
    <row r="12" spans="1:6" s="42" customFormat="1" ht="36" customHeight="1">
      <c r="A12" s="19" t="s">
        <v>12</v>
      </c>
      <c r="B12" s="20"/>
      <c r="C12" s="35"/>
      <c r="D12" s="30">
        <f>SUM(D13:D22)</f>
        <v>126184237</v>
      </c>
    </row>
    <row r="13" spans="1:6" s="42" customFormat="1" ht="36" customHeight="1">
      <c r="A13" s="22" t="s">
        <v>68</v>
      </c>
      <c r="B13" s="20" t="s">
        <v>67</v>
      </c>
      <c r="C13" s="35"/>
      <c r="D13" s="30">
        <v>1800000</v>
      </c>
    </row>
    <row r="14" spans="1:6" s="42" customFormat="1" ht="36" customHeight="1">
      <c r="A14" s="22" t="s">
        <v>69</v>
      </c>
      <c r="B14" s="20" t="s">
        <v>65</v>
      </c>
      <c r="C14" s="35"/>
      <c r="D14" s="30">
        <v>4844840</v>
      </c>
    </row>
    <row r="15" spans="1:6" s="42" customFormat="1" ht="36" customHeight="1">
      <c r="A15" s="22" t="s">
        <v>70</v>
      </c>
      <c r="B15" s="20" t="s">
        <v>65</v>
      </c>
      <c r="C15" s="35"/>
      <c r="D15" s="30">
        <v>7851450</v>
      </c>
    </row>
    <row r="16" spans="1:6" s="42" customFormat="1" ht="36" customHeight="1">
      <c r="A16" s="22" t="s">
        <v>71</v>
      </c>
      <c r="B16" s="20" t="s">
        <v>65</v>
      </c>
      <c r="C16" s="35"/>
      <c r="D16" s="30">
        <v>14863823</v>
      </c>
    </row>
    <row r="17" spans="1:4" s="42" customFormat="1" ht="36" customHeight="1">
      <c r="A17" s="22" t="s">
        <v>71</v>
      </c>
      <c r="B17" s="20" t="s">
        <v>67</v>
      </c>
      <c r="C17" s="35"/>
      <c r="D17" s="30">
        <v>900000</v>
      </c>
    </row>
    <row r="18" spans="1:4" s="42" customFormat="1" ht="36" customHeight="1">
      <c r="A18" s="22" t="s">
        <v>72</v>
      </c>
      <c r="B18" s="20" t="s">
        <v>67</v>
      </c>
      <c r="C18" s="35"/>
      <c r="D18" s="30">
        <v>800000</v>
      </c>
    </row>
    <row r="19" spans="1:4" s="42" customFormat="1" ht="36" customHeight="1">
      <c r="A19" s="22" t="s">
        <v>73</v>
      </c>
      <c r="B19" s="20" t="s">
        <v>65</v>
      </c>
      <c r="C19" s="35"/>
      <c r="D19" s="30">
        <v>41083373</v>
      </c>
    </row>
    <row r="20" spans="1:4" s="42" customFormat="1" ht="36" customHeight="1">
      <c r="A20" s="22" t="s">
        <v>73</v>
      </c>
      <c r="B20" s="20" t="s">
        <v>67</v>
      </c>
      <c r="C20" s="35"/>
      <c r="D20" s="30">
        <v>1900000</v>
      </c>
    </row>
    <row r="21" spans="1:4" s="42" customFormat="1" ht="36" customHeight="1">
      <c r="A21" s="22" t="s">
        <v>74</v>
      </c>
      <c r="B21" s="20" t="s">
        <v>65</v>
      </c>
      <c r="C21" s="35"/>
      <c r="D21" s="30">
        <v>29193500</v>
      </c>
    </row>
    <row r="22" spans="1:4" s="42" customFormat="1" ht="36" customHeight="1">
      <c r="A22" s="22" t="s">
        <v>75</v>
      </c>
      <c r="B22" s="20" t="s">
        <v>65</v>
      </c>
      <c r="C22" s="35"/>
      <c r="D22" s="30">
        <v>22947251</v>
      </c>
    </row>
    <row r="23" spans="1:4" s="42" customFormat="1" ht="36" customHeight="1">
      <c r="A23" s="19" t="s">
        <v>13</v>
      </c>
      <c r="B23" s="20"/>
      <c r="C23" s="35"/>
      <c r="D23" s="30">
        <f>SUM(D24)</f>
        <v>3450000</v>
      </c>
    </row>
    <row r="24" spans="1:4" s="42" customFormat="1" ht="36" customHeight="1">
      <c r="A24" s="22" t="s">
        <v>76</v>
      </c>
      <c r="B24" s="20" t="s">
        <v>65</v>
      </c>
      <c r="C24" s="35"/>
      <c r="D24" s="30">
        <v>3450000</v>
      </c>
    </row>
    <row r="25" spans="1:4" ht="36" hidden="1" customHeight="1">
      <c r="A25" s="50" t="s">
        <v>77</v>
      </c>
      <c r="B25" s="41"/>
      <c r="C25" s="41" t="s">
        <v>78</v>
      </c>
      <c r="D25" s="29">
        <f>SUM(D26)</f>
        <v>0</v>
      </c>
    </row>
    <row r="26" spans="1:4" ht="36" hidden="1" customHeight="1">
      <c r="A26" s="19" t="s">
        <v>79</v>
      </c>
      <c r="B26" s="58"/>
      <c r="C26" s="58"/>
      <c r="D26" s="32">
        <f>SUM(D27:D37)</f>
        <v>0</v>
      </c>
    </row>
    <row r="27" spans="1:4" ht="36" hidden="1" customHeight="1">
      <c r="A27" s="22" t="s">
        <v>68</v>
      </c>
      <c r="B27" s="58" t="s">
        <v>80</v>
      </c>
      <c r="C27" s="41"/>
      <c r="D27" s="32"/>
    </row>
    <row r="28" spans="1:4" ht="36" hidden="1" customHeight="1">
      <c r="A28" s="22" t="s">
        <v>69</v>
      </c>
      <c r="B28" s="58" t="s">
        <v>80</v>
      </c>
      <c r="C28" s="41"/>
      <c r="D28" s="32"/>
    </row>
    <row r="29" spans="1:4" ht="36" hidden="1" customHeight="1">
      <c r="A29" s="22" t="s">
        <v>81</v>
      </c>
      <c r="B29" s="58" t="s">
        <v>80</v>
      </c>
      <c r="C29" s="41"/>
      <c r="D29" s="32"/>
    </row>
    <row r="30" spans="1:4" ht="36" hidden="1" customHeight="1">
      <c r="A30" s="22" t="s">
        <v>71</v>
      </c>
      <c r="B30" s="58" t="s">
        <v>80</v>
      </c>
      <c r="C30" s="41"/>
      <c r="D30" s="32"/>
    </row>
    <row r="31" spans="1:4" ht="36" hidden="1" customHeight="1">
      <c r="A31" s="22" t="s">
        <v>72</v>
      </c>
      <c r="B31" s="58" t="s">
        <v>80</v>
      </c>
      <c r="C31" s="41"/>
      <c r="D31" s="32"/>
    </row>
    <row r="32" spans="1:4" ht="36" hidden="1" customHeight="1">
      <c r="A32" s="22" t="s">
        <v>73</v>
      </c>
      <c r="B32" s="58" t="s">
        <v>80</v>
      </c>
      <c r="C32" s="41"/>
      <c r="D32" s="32"/>
    </row>
    <row r="33" spans="1:4" ht="36" hidden="1" customHeight="1">
      <c r="A33" s="22" t="s">
        <v>74</v>
      </c>
      <c r="B33" s="58" t="s">
        <v>80</v>
      </c>
      <c r="C33" s="41"/>
      <c r="D33" s="32"/>
    </row>
    <row r="34" spans="1:4" ht="36" hidden="1" customHeight="1">
      <c r="A34" s="22" t="s">
        <v>75</v>
      </c>
      <c r="B34" s="58" t="s">
        <v>80</v>
      </c>
      <c r="C34" s="41"/>
      <c r="D34" s="32"/>
    </row>
    <row r="35" spans="1:4" ht="36" hidden="1" customHeight="1">
      <c r="A35" s="22" t="s">
        <v>82</v>
      </c>
      <c r="B35" s="58" t="s">
        <v>80</v>
      </c>
      <c r="C35" s="41"/>
      <c r="D35" s="32"/>
    </row>
    <row r="36" spans="1:4" ht="36" hidden="1" customHeight="1">
      <c r="A36" s="22" t="s">
        <v>83</v>
      </c>
      <c r="B36" s="58" t="s">
        <v>80</v>
      </c>
      <c r="C36" s="41"/>
      <c r="D36" s="32"/>
    </row>
    <row r="37" spans="1:4" ht="36" hidden="1" customHeight="1">
      <c r="A37" s="22" t="s">
        <v>84</v>
      </c>
      <c r="B37" s="58" t="s">
        <v>80</v>
      </c>
      <c r="C37" s="41"/>
      <c r="D37" s="32"/>
    </row>
    <row r="38" spans="1:4" ht="36" customHeight="1">
      <c r="A38" s="50" t="s">
        <v>85</v>
      </c>
      <c r="B38" s="24"/>
      <c r="C38" s="24" t="s">
        <v>86</v>
      </c>
      <c r="D38" s="29">
        <f>D39+D52+D67</f>
        <v>1890000</v>
      </c>
    </row>
    <row r="39" spans="1:4" ht="36" customHeight="1">
      <c r="A39" s="59" t="s">
        <v>11</v>
      </c>
      <c r="B39" s="60"/>
      <c r="C39" s="60"/>
      <c r="D39" s="61">
        <f>SUM(D40:D51)</f>
        <v>0</v>
      </c>
    </row>
    <row r="40" spans="1:4" ht="36" hidden="1" customHeight="1">
      <c r="A40" s="62" t="s">
        <v>87</v>
      </c>
      <c r="B40" s="63" t="s">
        <v>88</v>
      </c>
      <c r="C40" s="63"/>
      <c r="D40" s="64"/>
    </row>
    <row r="41" spans="1:4" ht="36" hidden="1" customHeight="1">
      <c r="A41" s="22" t="s">
        <v>87</v>
      </c>
      <c r="B41" s="24" t="s">
        <v>89</v>
      </c>
      <c r="C41" s="24"/>
      <c r="D41" s="34"/>
    </row>
    <row r="42" spans="1:4" ht="36" hidden="1" customHeight="1">
      <c r="A42" s="22" t="s">
        <v>90</v>
      </c>
      <c r="B42" s="24" t="s">
        <v>88</v>
      </c>
      <c r="C42" s="24"/>
      <c r="D42" s="34"/>
    </row>
    <row r="43" spans="1:4" ht="36" hidden="1" customHeight="1">
      <c r="A43" s="22" t="s">
        <v>90</v>
      </c>
      <c r="B43" s="24" t="s">
        <v>89</v>
      </c>
      <c r="C43" s="24"/>
      <c r="D43" s="34"/>
    </row>
    <row r="44" spans="1:4" ht="36" hidden="1" customHeight="1">
      <c r="A44" s="22" t="s">
        <v>64</v>
      </c>
      <c r="B44" s="24" t="s">
        <v>91</v>
      </c>
      <c r="C44" s="24"/>
      <c r="D44" s="34"/>
    </row>
    <row r="45" spans="1:4" ht="36" hidden="1" customHeight="1">
      <c r="A45" s="22" t="s">
        <v>64</v>
      </c>
      <c r="B45" s="24" t="s">
        <v>89</v>
      </c>
      <c r="C45" s="24"/>
      <c r="D45" s="34"/>
    </row>
    <row r="46" spans="1:4" ht="36" hidden="1" customHeight="1">
      <c r="A46" s="22" t="s">
        <v>92</v>
      </c>
      <c r="B46" s="24" t="s">
        <v>93</v>
      </c>
      <c r="C46" s="24"/>
      <c r="D46" s="34"/>
    </row>
    <row r="47" spans="1:4" ht="36" hidden="1" customHeight="1">
      <c r="A47" s="22" t="s">
        <v>92</v>
      </c>
      <c r="B47" s="24" t="s">
        <v>89</v>
      </c>
      <c r="C47" s="24"/>
      <c r="D47" s="34"/>
    </row>
    <row r="48" spans="1:4" ht="36" hidden="1" customHeight="1">
      <c r="A48" s="22" t="s">
        <v>94</v>
      </c>
      <c r="B48" s="24" t="s">
        <v>91</v>
      </c>
      <c r="C48" s="24"/>
      <c r="D48" s="34"/>
    </row>
    <row r="49" spans="1:4" ht="36" hidden="1" customHeight="1">
      <c r="A49" s="22" t="s">
        <v>94</v>
      </c>
      <c r="B49" s="24" t="s">
        <v>89</v>
      </c>
      <c r="C49" s="24"/>
      <c r="D49" s="34"/>
    </row>
    <row r="50" spans="1:4" ht="36" hidden="1" customHeight="1">
      <c r="A50" s="22" t="s">
        <v>66</v>
      </c>
      <c r="B50" s="24" t="s">
        <v>91</v>
      </c>
      <c r="C50" s="24"/>
      <c r="D50" s="34"/>
    </row>
    <row r="51" spans="1:4" ht="36" hidden="1" customHeight="1">
      <c r="A51" s="22" t="s">
        <v>66</v>
      </c>
      <c r="B51" s="24" t="s">
        <v>89</v>
      </c>
      <c r="C51" s="24"/>
      <c r="D51" s="34"/>
    </row>
    <row r="52" spans="1:4" ht="36" customHeight="1">
      <c r="A52" s="109" t="s">
        <v>12</v>
      </c>
      <c r="B52" s="63"/>
      <c r="C52" s="63"/>
      <c r="D52" s="64">
        <f>SUM(D53:D66)</f>
        <v>1820000</v>
      </c>
    </row>
    <row r="53" spans="1:4" ht="36" customHeight="1">
      <c r="A53" s="22" t="s">
        <v>95</v>
      </c>
      <c r="B53" s="24" t="s">
        <v>96</v>
      </c>
      <c r="C53" s="24"/>
      <c r="D53" s="34">
        <v>70000</v>
      </c>
    </row>
    <row r="54" spans="1:4" ht="36" customHeight="1">
      <c r="A54" s="22" t="s">
        <v>83</v>
      </c>
      <c r="B54" s="24" t="s">
        <v>96</v>
      </c>
      <c r="C54" s="24"/>
      <c r="D54" s="34">
        <v>35000</v>
      </c>
    </row>
    <row r="55" spans="1:4" ht="36" customHeight="1">
      <c r="A55" s="22" t="s">
        <v>69</v>
      </c>
      <c r="B55" s="24" t="s">
        <v>96</v>
      </c>
      <c r="C55" s="24"/>
      <c r="D55" s="34">
        <v>105000</v>
      </c>
    </row>
    <row r="56" spans="1:4" ht="36" customHeight="1">
      <c r="A56" s="22" t="s">
        <v>70</v>
      </c>
      <c r="B56" s="24" t="s">
        <v>96</v>
      </c>
      <c r="C56" s="24"/>
      <c r="D56" s="34">
        <v>210000</v>
      </c>
    </row>
    <row r="57" spans="1:4" ht="36" customHeight="1">
      <c r="A57" s="22" t="s">
        <v>71</v>
      </c>
      <c r="B57" s="24" t="s">
        <v>96</v>
      </c>
      <c r="C57" s="24"/>
      <c r="D57" s="34">
        <v>175000</v>
      </c>
    </row>
    <row r="58" spans="1:4" ht="36" customHeight="1">
      <c r="A58" s="22" t="s">
        <v>81</v>
      </c>
      <c r="B58" s="24" t="s">
        <v>96</v>
      </c>
      <c r="C58" s="24"/>
      <c r="D58" s="34">
        <v>280000</v>
      </c>
    </row>
    <row r="59" spans="1:4" ht="36" customHeight="1">
      <c r="A59" s="22" t="s">
        <v>97</v>
      </c>
      <c r="B59" s="24" t="s">
        <v>96</v>
      </c>
      <c r="C59" s="24"/>
      <c r="D59" s="34">
        <v>210000</v>
      </c>
    </row>
    <row r="60" spans="1:4" ht="36" customHeight="1">
      <c r="A60" s="22" t="s">
        <v>84</v>
      </c>
      <c r="B60" s="24" t="s">
        <v>96</v>
      </c>
      <c r="C60" s="24"/>
      <c r="D60" s="34">
        <v>35000</v>
      </c>
    </row>
    <row r="61" spans="1:4" ht="36" customHeight="1">
      <c r="A61" s="22" t="s">
        <v>72</v>
      </c>
      <c r="B61" s="24" t="s">
        <v>96</v>
      </c>
      <c r="C61" s="24"/>
      <c r="D61" s="34">
        <v>140000</v>
      </c>
    </row>
    <row r="62" spans="1:4" ht="36" customHeight="1">
      <c r="A62" s="22" t="s">
        <v>73</v>
      </c>
      <c r="B62" s="24" t="s">
        <v>96</v>
      </c>
      <c r="C62" s="24"/>
      <c r="D62" s="34">
        <v>210000</v>
      </c>
    </row>
    <row r="63" spans="1:4" ht="36" customHeight="1">
      <c r="A63" s="22" t="s">
        <v>68</v>
      </c>
      <c r="B63" s="24" t="s">
        <v>96</v>
      </c>
      <c r="C63" s="24"/>
      <c r="D63" s="34">
        <v>70000</v>
      </c>
    </row>
    <row r="64" spans="1:4" ht="36" customHeight="1">
      <c r="A64" s="22" t="s">
        <v>75</v>
      </c>
      <c r="B64" s="24" t="s">
        <v>96</v>
      </c>
      <c r="C64" s="24"/>
      <c r="D64" s="34">
        <v>105000</v>
      </c>
    </row>
    <row r="65" spans="1:4" ht="36" customHeight="1">
      <c r="A65" s="22" t="s">
        <v>74</v>
      </c>
      <c r="B65" s="24" t="s">
        <v>96</v>
      </c>
      <c r="C65" s="24"/>
      <c r="D65" s="34">
        <v>140000</v>
      </c>
    </row>
    <row r="66" spans="1:4" ht="36" customHeight="1">
      <c r="A66" s="22" t="s">
        <v>82</v>
      </c>
      <c r="B66" s="24" t="s">
        <v>96</v>
      </c>
      <c r="C66" s="24"/>
      <c r="D66" s="34">
        <v>35000</v>
      </c>
    </row>
    <row r="67" spans="1:4" ht="36" customHeight="1">
      <c r="A67" s="19" t="s">
        <v>13</v>
      </c>
      <c r="B67" s="24"/>
      <c r="C67" s="24"/>
      <c r="D67" s="34">
        <f>SUM(D68:D69)</f>
        <v>70000</v>
      </c>
    </row>
    <row r="68" spans="1:4" ht="36" customHeight="1">
      <c r="A68" s="22" t="s">
        <v>98</v>
      </c>
      <c r="B68" s="24" t="s">
        <v>96</v>
      </c>
      <c r="C68" s="24"/>
      <c r="D68" s="34">
        <v>35000</v>
      </c>
    </row>
    <row r="69" spans="1:4" ht="36" customHeight="1">
      <c r="A69" s="22" t="s">
        <v>76</v>
      </c>
      <c r="B69" s="24" t="s">
        <v>96</v>
      </c>
      <c r="C69" s="24"/>
      <c r="D69" s="34">
        <v>35000</v>
      </c>
    </row>
    <row r="70" spans="1:4" ht="36" customHeight="1">
      <c r="A70" s="50" t="s">
        <v>99</v>
      </c>
      <c r="B70" s="24"/>
      <c r="C70" s="65" t="s">
        <v>100</v>
      </c>
      <c r="D70" s="33">
        <f>D71+D82</f>
        <v>204748066</v>
      </c>
    </row>
    <row r="71" spans="1:4" ht="36" customHeight="1">
      <c r="A71" s="19" t="s">
        <v>11</v>
      </c>
      <c r="B71" s="24"/>
      <c r="C71" s="66"/>
      <c r="D71" s="33">
        <f>SUM(D72:D81)</f>
        <v>98868084</v>
      </c>
    </row>
    <row r="72" spans="1:4" ht="36" customHeight="1">
      <c r="A72" s="67" t="s">
        <v>87</v>
      </c>
      <c r="B72" s="68" t="s">
        <v>101</v>
      </c>
      <c r="C72" s="68"/>
      <c r="D72" s="69">
        <v>1926000</v>
      </c>
    </row>
    <row r="73" spans="1:4" ht="36" customHeight="1">
      <c r="A73" s="62" t="s">
        <v>87</v>
      </c>
      <c r="B73" s="110" t="s">
        <v>102</v>
      </c>
      <c r="C73" s="110"/>
      <c r="D73" s="111">
        <v>21838000</v>
      </c>
    </row>
    <row r="74" spans="1:4" ht="36" customHeight="1">
      <c r="A74" s="22" t="s">
        <v>64</v>
      </c>
      <c r="B74" s="41" t="s">
        <v>101</v>
      </c>
      <c r="C74" s="41"/>
      <c r="D74" s="33">
        <v>4676000</v>
      </c>
    </row>
    <row r="75" spans="1:4" ht="36" customHeight="1">
      <c r="A75" s="22" t="s">
        <v>64</v>
      </c>
      <c r="B75" s="41" t="s">
        <v>102</v>
      </c>
      <c r="C75" s="41"/>
      <c r="D75" s="33">
        <v>21806000</v>
      </c>
    </row>
    <row r="76" spans="1:4" ht="36" customHeight="1">
      <c r="A76" s="22" t="s">
        <v>92</v>
      </c>
      <c r="B76" s="41" t="s">
        <v>101</v>
      </c>
      <c r="C76" s="41"/>
      <c r="D76" s="33">
        <v>5153000</v>
      </c>
    </row>
    <row r="77" spans="1:4" ht="36" customHeight="1">
      <c r="A77" s="22" t="s">
        <v>92</v>
      </c>
      <c r="B77" s="41" t="s">
        <v>102</v>
      </c>
      <c r="C77" s="41"/>
      <c r="D77" s="33">
        <v>12616127</v>
      </c>
    </row>
    <row r="78" spans="1:4" ht="36" customHeight="1">
      <c r="A78" s="22" t="s">
        <v>94</v>
      </c>
      <c r="B78" s="41" t="s">
        <v>101</v>
      </c>
      <c r="C78" s="41"/>
      <c r="D78" s="33">
        <v>594000</v>
      </c>
    </row>
    <row r="79" spans="1:4" ht="36" customHeight="1">
      <c r="A79" s="22" t="s">
        <v>94</v>
      </c>
      <c r="B79" s="41" t="s">
        <v>102</v>
      </c>
      <c r="C79" s="41"/>
      <c r="D79" s="33">
        <v>13802957</v>
      </c>
    </row>
    <row r="80" spans="1:4" ht="36" customHeight="1">
      <c r="A80" s="22" t="s">
        <v>66</v>
      </c>
      <c r="B80" s="41" t="s">
        <v>101</v>
      </c>
      <c r="C80" s="41"/>
      <c r="D80" s="33">
        <v>3052000</v>
      </c>
    </row>
    <row r="81" spans="1:4" ht="36" customHeight="1">
      <c r="A81" s="22" t="s">
        <v>66</v>
      </c>
      <c r="B81" s="41" t="s">
        <v>102</v>
      </c>
      <c r="C81" s="41"/>
      <c r="D81" s="33">
        <v>13404000</v>
      </c>
    </row>
    <row r="82" spans="1:4" ht="36" customHeight="1">
      <c r="A82" s="19" t="s">
        <v>12</v>
      </c>
      <c r="B82" s="41" t="s">
        <v>103</v>
      </c>
      <c r="C82" s="41"/>
      <c r="D82" s="33">
        <f>SUM(D83:D104)</f>
        <v>105879982</v>
      </c>
    </row>
    <row r="83" spans="1:4" ht="36" customHeight="1">
      <c r="A83" s="22" t="s">
        <v>95</v>
      </c>
      <c r="B83" s="41" t="s">
        <v>102</v>
      </c>
      <c r="C83" s="41"/>
      <c r="D83" s="33">
        <v>5014000</v>
      </c>
    </row>
    <row r="84" spans="1:4" ht="36" customHeight="1">
      <c r="A84" s="22" t="s">
        <v>69</v>
      </c>
      <c r="B84" s="41" t="s">
        <v>102</v>
      </c>
      <c r="C84" s="41"/>
      <c r="D84" s="33">
        <v>8372296</v>
      </c>
    </row>
    <row r="85" spans="1:4" ht="36" customHeight="1">
      <c r="A85" s="22" t="s">
        <v>83</v>
      </c>
      <c r="B85" s="41" t="s">
        <v>101</v>
      </c>
      <c r="C85" s="41"/>
      <c r="D85" s="33">
        <v>1202000</v>
      </c>
    </row>
    <row r="86" spans="1:4" ht="36" customHeight="1">
      <c r="A86" s="22" t="s">
        <v>70</v>
      </c>
      <c r="B86" s="41" t="s">
        <v>101</v>
      </c>
      <c r="C86" s="41"/>
      <c r="D86" s="33">
        <v>868000</v>
      </c>
    </row>
    <row r="87" spans="1:4" ht="36" customHeight="1">
      <c r="A87" s="22" t="s">
        <v>70</v>
      </c>
      <c r="B87" s="41" t="s">
        <v>102</v>
      </c>
      <c r="C87" s="41"/>
      <c r="D87" s="33">
        <v>6564974</v>
      </c>
    </row>
    <row r="88" spans="1:4" ht="36" customHeight="1">
      <c r="A88" s="22" t="s">
        <v>81</v>
      </c>
      <c r="B88" s="41" t="s">
        <v>101</v>
      </c>
      <c r="C88" s="41"/>
      <c r="D88" s="33">
        <v>1235000</v>
      </c>
    </row>
    <row r="89" spans="1:4" ht="36" customHeight="1">
      <c r="A89" s="22" t="s">
        <v>81</v>
      </c>
      <c r="B89" s="41" t="s">
        <v>102</v>
      </c>
      <c r="C89" s="41"/>
      <c r="D89" s="33">
        <v>11684600</v>
      </c>
    </row>
    <row r="90" spans="1:4" ht="36" customHeight="1">
      <c r="A90" s="22" t="s">
        <v>71</v>
      </c>
      <c r="B90" s="41" t="s">
        <v>101</v>
      </c>
      <c r="C90" s="41"/>
      <c r="D90" s="33">
        <v>1175000</v>
      </c>
    </row>
    <row r="91" spans="1:4" ht="36" customHeight="1">
      <c r="A91" s="22" t="s">
        <v>71</v>
      </c>
      <c r="B91" s="41" t="s">
        <v>102</v>
      </c>
      <c r="C91" s="41"/>
      <c r="D91" s="33">
        <v>7118000</v>
      </c>
    </row>
    <row r="92" spans="1:4" ht="36" customHeight="1">
      <c r="A92" s="22" t="s">
        <v>97</v>
      </c>
      <c r="B92" s="41" t="s">
        <v>102</v>
      </c>
      <c r="C92" s="41"/>
      <c r="D92" s="33">
        <v>9735000</v>
      </c>
    </row>
    <row r="93" spans="1:4" ht="36" customHeight="1">
      <c r="A93" s="67" t="s">
        <v>72</v>
      </c>
      <c r="B93" s="68" t="s">
        <v>101</v>
      </c>
      <c r="C93" s="68"/>
      <c r="D93" s="69">
        <v>3446000</v>
      </c>
    </row>
    <row r="94" spans="1:4" ht="36" customHeight="1">
      <c r="A94" s="62" t="s">
        <v>72</v>
      </c>
      <c r="B94" s="110" t="s">
        <v>102</v>
      </c>
      <c r="C94" s="110"/>
      <c r="D94" s="111">
        <v>6289000</v>
      </c>
    </row>
    <row r="95" spans="1:4" ht="36" customHeight="1">
      <c r="A95" s="22" t="s">
        <v>84</v>
      </c>
      <c r="B95" s="41" t="s">
        <v>101</v>
      </c>
      <c r="C95" s="41"/>
      <c r="D95" s="33">
        <v>1040000</v>
      </c>
    </row>
    <row r="96" spans="1:4" ht="36" customHeight="1">
      <c r="A96" s="22" t="s">
        <v>84</v>
      </c>
      <c r="B96" s="41" t="s">
        <v>102</v>
      </c>
      <c r="C96" s="41"/>
      <c r="D96" s="33">
        <v>6014000</v>
      </c>
    </row>
    <row r="97" spans="1:4" ht="36" customHeight="1">
      <c r="A97" s="22" t="s">
        <v>73</v>
      </c>
      <c r="B97" s="41" t="s">
        <v>102</v>
      </c>
      <c r="C97" s="41"/>
      <c r="D97" s="33">
        <v>16066836</v>
      </c>
    </row>
    <row r="98" spans="1:4" ht="36" customHeight="1">
      <c r="A98" s="22" t="s">
        <v>68</v>
      </c>
      <c r="B98" s="41" t="s">
        <v>101</v>
      </c>
      <c r="C98" s="41"/>
      <c r="D98" s="33">
        <v>439000</v>
      </c>
    </row>
    <row r="99" spans="1:4" ht="36" customHeight="1">
      <c r="A99" s="22" t="s">
        <v>68</v>
      </c>
      <c r="B99" s="41" t="s">
        <v>102</v>
      </c>
      <c r="C99" s="41"/>
      <c r="D99" s="33">
        <v>3493000</v>
      </c>
    </row>
    <row r="100" spans="1:4" ht="36" customHeight="1">
      <c r="A100" s="22" t="s">
        <v>75</v>
      </c>
      <c r="B100" s="41" t="s">
        <v>101</v>
      </c>
      <c r="C100" s="41"/>
      <c r="D100" s="33">
        <v>1923000</v>
      </c>
    </row>
    <row r="101" spans="1:4" ht="36" customHeight="1">
      <c r="A101" s="22" t="s">
        <v>75</v>
      </c>
      <c r="B101" s="41" t="s">
        <v>102</v>
      </c>
      <c r="C101" s="41"/>
      <c r="D101" s="33">
        <v>2717140</v>
      </c>
    </row>
    <row r="102" spans="1:4" ht="36" customHeight="1">
      <c r="A102" s="22" t="s">
        <v>74</v>
      </c>
      <c r="B102" s="41" t="s">
        <v>101</v>
      </c>
      <c r="C102" s="41"/>
      <c r="D102" s="33">
        <v>1537000</v>
      </c>
    </row>
    <row r="103" spans="1:4" ht="36" customHeight="1">
      <c r="A103" s="22" t="s">
        <v>74</v>
      </c>
      <c r="B103" s="41" t="s">
        <v>102</v>
      </c>
      <c r="C103" s="41"/>
      <c r="D103" s="33">
        <v>3548136</v>
      </c>
    </row>
    <row r="104" spans="1:4" ht="36" customHeight="1">
      <c r="A104" s="22" t="s">
        <v>82</v>
      </c>
      <c r="B104" s="41" t="s">
        <v>102</v>
      </c>
      <c r="C104" s="41"/>
      <c r="D104" s="33">
        <v>6398000</v>
      </c>
    </row>
    <row r="105" spans="1:4" ht="36" hidden="1" customHeight="1">
      <c r="A105" s="50" t="s">
        <v>104</v>
      </c>
      <c r="B105" s="70"/>
      <c r="C105" s="70" t="s">
        <v>105</v>
      </c>
      <c r="D105" s="71">
        <f>SUM(D106)</f>
        <v>0</v>
      </c>
    </row>
    <row r="106" spans="1:4" ht="36" hidden="1" customHeight="1">
      <c r="A106" s="19" t="s">
        <v>79</v>
      </c>
      <c r="B106" s="24"/>
      <c r="C106" s="24"/>
      <c r="D106" s="71">
        <f>SUM(D107:D108)</f>
        <v>0</v>
      </c>
    </row>
    <row r="107" spans="1:4" ht="36" hidden="1" customHeight="1">
      <c r="A107" s="22" t="s">
        <v>68</v>
      </c>
      <c r="B107" s="20" t="s">
        <v>106</v>
      </c>
      <c r="C107" s="24"/>
      <c r="D107" s="71"/>
    </row>
    <row r="108" spans="1:4" ht="55.5" hidden="1" customHeight="1">
      <c r="A108" s="22" t="s">
        <v>71</v>
      </c>
      <c r="B108" s="20" t="s">
        <v>107</v>
      </c>
      <c r="C108" s="24"/>
      <c r="D108" s="71"/>
    </row>
    <row r="109" spans="1:4" ht="36" customHeight="1">
      <c r="A109" s="50" t="s">
        <v>108</v>
      </c>
      <c r="B109" s="72"/>
      <c r="C109" s="66" t="s">
        <v>109</v>
      </c>
      <c r="D109" s="33">
        <f>SUM(D110)</f>
        <v>185429</v>
      </c>
    </row>
    <row r="110" spans="1:4" ht="36" customHeight="1">
      <c r="A110" s="19" t="s">
        <v>79</v>
      </c>
      <c r="B110" s="72"/>
      <c r="C110" s="66"/>
      <c r="D110" s="33">
        <f>SUM(D111)</f>
        <v>185429</v>
      </c>
    </row>
    <row r="111" spans="1:4" ht="36" customHeight="1">
      <c r="A111" s="67" t="s">
        <v>74</v>
      </c>
      <c r="B111" s="73" t="s">
        <v>110</v>
      </c>
      <c r="C111" s="73"/>
      <c r="D111" s="69">
        <v>185429</v>
      </c>
    </row>
    <row r="112" spans="1:4" ht="27" customHeight="1">
      <c r="B112" s="9"/>
    </row>
    <row r="113" spans="1:4" ht="27" customHeight="1">
      <c r="A113" s="11"/>
      <c r="B113" s="11"/>
      <c r="C113" s="11"/>
      <c r="D113" s="12"/>
    </row>
    <row r="114" spans="1:4" ht="27" customHeight="1">
      <c r="B114" s="9"/>
    </row>
    <row r="115" spans="1:4" ht="27" customHeight="1">
      <c r="B115" s="9"/>
    </row>
    <row r="116" spans="1:4" ht="27" customHeight="1">
      <c r="B116" s="9"/>
    </row>
    <row r="117" spans="1:4" ht="27" customHeight="1">
      <c r="B117" s="9"/>
    </row>
    <row r="118" spans="1:4" ht="27" customHeight="1">
      <c r="B118" s="9"/>
    </row>
    <row r="119" spans="1:4" ht="27" customHeight="1">
      <c r="B119" s="9"/>
    </row>
    <row r="120" spans="1:4" ht="27" customHeight="1">
      <c r="B120" s="9"/>
    </row>
    <row r="121" spans="1:4" ht="27" customHeight="1">
      <c r="B121" s="9"/>
    </row>
    <row r="122" spans="1:4" ht="27" customHeight="1">
      <c r="B122" s="9"/>
    </row>
    <row r="123" spans="1:4" ht="27" customHeight="1">
      <c r="B123" s="9"/>
    </row>
    <row r="124" spans="1:4" ht="27" customHeight="1">
      <c r="B124" s="9"/>
    </row>
    <row r="125" spans="1:4" ht="27" customHeight="1">
      <c r="B125" s="9"/>
    </row>
    <row r="126" spans="1:4" ht="27" customHeight="1">
      <c r="B126" s="9"/>
    </row>
    <row r="127" spans="1:4" ht="27" customHeight="1">
      <c r="B127" s="9"/>
    </row>
    <row r="128" spans="1:4" ht="27" customHeight="1">
      <c r="B128" s="9"/>
    </row>
    <row r="129" spans="2:2" ht="27" customHeight="1">
      <c r="B129" s="9"/>
    </row>
    <row r="130" spans="2:2" ht="27" customHeight="1"/>
    <row r="131" spans="2:2" ht="27" customHeight="1"/>
    <row r="132" spans="2:2" ht="27" customHeight="1"/>
    <row r="133" spans="2:2" ht="27" customHeight="1"/>
    <row r="134" spans="2:2" ht="27" customHeight="1"/>
    <row r="135" spans="2:2" ht="27" customHeight="1"/>
    <row r="136" spans="2:2" ht="27" customHeight="1"/>
    <row r="137" spans="2:2" ht="27" customHeight="1"/>
    <row r="138" spans="2:2" ht="27" customHeight="1"/>
    <row r="139" spans="2:2" ht="27" customHeight="1"/>
    <row r="140" spans="2:2" ht="27" customHeight="1"/>
    <row r="141" spans="2:2" ht="27" customHeight="1"/>
    <row r="142" spans="2:2" ht="27" customHeight="1"/>
    <row r="143" spans="2:2" ht="27" customHeight="1"/>
    <row r="144" spans="2:2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</sheetData>
  <mergeCells count="3">
    <mergeCell ref="A2:D2"/>
    <mergeCell ref="A3:D3"/>
    <mergeCell ref="B4:C4"/>
  </mergeCells>
  <phoneticPr fontId="25" type="noConversion"/>
  <printOptions horizontalCentered="1"/>
  <pageMargins left="0.59055118110236227" right="0.59055118110236227" top="0.47244094488188981" bottom="0.47244094488188981" header="0.31496062992125984" footer="0.19685039370078741"/>
  <pageSetup paperSize="9" scale="92" fitToHeight="100" pageOrder="overThenDown" orientation="portrait" r:id="rId1"/>
  <headerFooter>
    <oddHeader>&amp;R&amp;"標楷體,標準"&amp;16附表</oddHeader>
    <oddFooter>&amp;C&amp;"標楷體,標準"&amp;16&amp;P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2DD2A-240D-4AAE-8CB8-0EC0BE787147}">
  <sheetPr>
    <pageSetUpPr fitToPage="1"/>
  </sheetPr>
  <dimension ref="A2:F124"/>
  <sheetViews>
    <sheetView tabSelected="1" view="pageBreakPreview" zoomScale="90" zoomScaleNormal="100" zoomScaleSheetLayoutView="90" workbookViewId="0">
      <pane ySplit="5" topLeftCell="A6" activePane="bottomLeft" state="frozen"/>
      <selection activeCell="D18" sqref="D18"/>
      <selection pane="bottomLeft" activeCell="D18" sqref="D18"/>
    </sheetView>
  </sheetViews>
  <sheetFormatPr defaultRowHeight="16.2"/>
  <cols>
    <col min="1" max="1" width="8.88671875" style="93"/>
    <col min="2" max="2" width="25.77734375" style="93" customWidth="1"/>
    <col min="3" max="3" width="30.77734375" style="101" customWidth="1"/>
    <col min="4" max="4" width="20.77734375" style="93" customWidth="1"/>
    <col min="5" max="5" width="20.77734375" style="102" customWidth="1"/>
    <col min="6" max="257" width="8.88671875" style="93"/>
    <col min="258" max="258" width="25.6640625" style="93" customWidth="1"/>
    <col min="259" max="259" width="30.6640625" style="93" customWidth="1"/>
    <col min="260" max="261" width="20.6640625" style="93" customWidth="1"/>
    <col min="262" max="513" width="8.88671875" style="93"/>
    <col min="514" max="514" width="25.6640625" style="93" customWidth="1"/>
    <col min="515" max="515" width="30.6640625" style="93" customWidth="1"/>
    <col min="516" max="517" width="20.6640625" style="93" customWidth="1"/>
    <col min="518" max="769" width="8.88671875" style="93"/>
    <col min="770" max="770" width="25.6640625" style="93" customWidth="1"/>
    <col min="771" max="771" width="30.6640625" style="93" customWidth="1"/>
    <col min="772" max="773" width="20.6640625" style="93" customWidth="1"/>
    <col min="774" max="1025" width="8.88671875" style="93"/>
    <col min="1026" max="1026" width="25.6640625" style="93" customWidth="1"/>
    <col min="1027" max="1027" width="30.6640625" style="93" customWidth="1"/>
    <col min="1028" max="1029" width="20.6640625" style="93" customWidth="1"/>
    <col min="1030" max="1281" width="8.88671875" style="93"/>
    <col min="1282" max="1282" width="25.6640625" style="93" customWidth="1"/>
    <col min="1283" max="1283" width="30.6640625" style="93" customWidth="1"/>
    <col min="1284" max="1285" width="20.6640625" style="93" customWidth="1"/>
    <col min="1286" max="1537" width="8.88671875" style="93"/>
    <col min="1538" max="1538" width="25.6640625" style="93" customWidth="1"/>
    <col min="1539" max="1539" width="30.6640625" style="93" customWidth="1"/>
    <col min="1540" max="1541" width="20.6640625" style="93" customWidth="1"/>
    <col min="1542" max="1793" width="8.88671875" style="93"/>
    <col min="1794" max="1794" width="25.6640625" style="93" customWidth="1"/>
    <col min="1795" max="1795" width="30.6640625" style="93" customWidth="1"/>
    <col min="1796" max="1797" width="20.6640625" style="93" customWidth="1"/>
    <col min="1798" max="2049" width="8.88671875" style="93"/>
    <col min="2050" max="2050" width="25.6640625" style="93" customWidth="1"/>
    <col min="2051" max="2051" width="30.6640625" style="93" customWidth="1"/>
    <col min="2052" max="2053" width="20.6640625" style="93" customWidth="1"/>
    <col min="2054" max="2305" width="8.88671875" style="93"/>
    <col min="2306" max="2306" width="25.6640625" style="93" customWidth="1"/>
    <col min="2307" max="2307" width="30.6640625" style="93" customWidth="1"/>
    <col min="2308" max="2309" width="20.6640625" style="93" customWidth="1"/>
    <col min="2310" max="2561" width="8.88671875" style="93"/>
    <col min="2562" max="2562" width="25.6640625" style="93" customWidth="1"/>
    <col min="2563" max="2563" width="30.6640625" style="93" customWidth="1"/>
    <col min="2564" max="2565" width="20.6640625" style="93" customWidth="1"/>
    <col min="2566" max="2817" width="8.88671875" style="93"/>
    <col min="2818" max="2818" width="25.6640625" style="93" customWidth="1"/>
    <col min="2819" max="2819" width="30.6640625" style="93" customWidth="1"/>
    <col min="2820" max="2821" width="20.6640625" style="93" customWidth="1"/>
    <col min="2822" max="3073" width="8.88671875" style="93"/>
    <col min="3074" max="3074" width="25.6640625" style="93" customWidth="1"/>
    <col min="3075" max="3075" width="30.6640625" style="93" customWidth="1"/>
    <col min="3076" max="3077" width="20.6640625" style="93" customWidth="1"/>
    <col min="3078" max="3329" width="8.88671875" style="93"/>
    <col min="3330" max="3330" width="25.6640625" style="93" customWidth="1"/>
    <col min="3331" max="3331" width="30.6640625" style="93" customWidth="1"/>
    <col min="3332" max="3333" width="20.6640625" style="93" customWidth="1"/>
    <col min="3334" max="3585" width="8.88671875" style="93"/>
    <col min="3586" max="3586" width="25.6640625" style="93" customWidth="1"/>
    <col min="3587" max="3587" width="30.6640625" style="93" customWidth="1"/>
    <col min="3588" max="3589" width="20.6640625" style="93" customWidth="1"/>
    <col min="3590" max="3841" width="8.88671875" style="93"/>
    <col min="3842" max="3842" width="25.6640625" style="93" customWidth="1"/>
    <col min="3843" max="3843" width="30.6640625" style="93" customWidth="1"/>
    <col min="3844" max="3845" width="20.6640625" style="93" customWidth="1"/>
    <col min="3846" max="4097" width="8.88671875" style="93"/>
    <col min="4098" max="4098" width="25.6640625" style="93" customWidth="1"/>
    <col min="4099" max="4099" width="30.6640625" style="93" customWidth="1"/>
    <col min="4100" max="4101" width="20.6640625" style="93" customWidth="1"/>
    <col min="4102" max="4353" width="8.88671875" style="93"/>
    <col min="4354" max="4354" width="25.6640625" style="93" customWidth="1"/>
    <col min="4355" max="4355" width="30.6640625" style="93" customWidth="1"/>
    <col min="4356" max="4357" width="20.6640625" style="93" customWidth="1"/>
    <col min="4358" max="4609" width="8.88671875" style="93"/>
    <col min="4610" max="4610" width="25.6640625" style="93" customWidth="1"/>
    <col min="4611" max="4611" width="30.6640625" style="93" customWidth="1"/>
    <col min="4612" max="4613" width="20.6640625" style="93" customWidth="1"/>
    <col min="4614" max="4865" width="8.88671875" style="93"/>
    <col min="4866" max="4866" width="25.6640625" style="93" customWidth="1"/>
    <col min="4867" max="4867" width="30.6640625" style="93" customWidth="1"/>
    <col min="4868" max="4869" width="20.6640625" style="93" customWidth="1"/>
    <col min="4870" max="5121" width="8.88671875" style="93"/>
    <col min="5122" max="5122" width="25.6640625" style="93" customWidth="1"/>
    <col min="5123" max="5123" width="30.6640625" style="93" customWidth="1"/>
    <col min="5124" max="5125" width="20.6640625" style="93" customWidth="1"/>
    <col min="5126" max="5377" width="8.88671875" style="93"/>
    <col min="5378" max="5378" width="25.6640625" style="93" customWidth="1"/>
    <col min="5379" max="5379" width="30.6640625" style="93" customWidth="1"/>
    <col min="5380" max="5381" width="20.6640625" style="93" customWidth="1"/>
    <col min="5382" max="5633" width="8.88671875" style="93"/>
    <col min="5634" max="5634" width="25.6640625" style="93" customWidth="1"/>
    <col min="5635" max="5635" width="30.6640625" style="93" customWidth="1"/>
    <col min="5636" max="5637" width="20.6640625" style="93" customWidth="1"/>
    <col min="5638" max="5889" width="8.88671875" style="93"/>
    <col min="5890" max="5890" width="25.6640625" style="93" customWidth="1"/>
    <col min="5891" max="5891" width="30.6640625" style="93" customWidth="1"/>
    <col min="5892" max="5893" width="20.6640625" style="93" customWidth="1"/>
    <col min="5894" max="6145" width="8.88671875" style="93"/>
    <col min="6146" max="6146" width="25.6640625" style="93" customWidth="1"/>
    <col min="6147" max="6147" width="30.6640625" style="93" customWidth="1"/>
    <col min="6148" max="6149" width="20.6640625" style="93" customWidth="1"/>
    <col min="6150" max="6401" width="8.88671875" style="93"/>
    <col min="6402" max="6402" width="25.6640625" style="93" customWidth="1"/>
    <col min="6403" max="6403" width="30.6640625" style="93" customWidth="1"/>
    <col min="6404" max="6405" width="20.6640625" style="93" customWidth="1"/>
    <col min="6406" max="6657" width="8.88671875" style="93"/>
    <col min="6658" max="6658" width="25.6640625" style="93" customWidth="1"/>
    <col min="6659" max="6659" width="30.6640625" style="93" customWidth="1"/>
    <col min="6660" max="6661" width="20.6640625" style="93" customWidth="1"/>
    <col min="6662" max="6913" width="8.88671875" style="93"/>
    <col min="6914" max="6914" width="25.6640625" style="93" customWidth="1"/>
    <col min="6915" max="6915" width="30.6640625" style="93" customWidth="1"/>
    <col min="6916" max="6917" width="20.6640625" style="93" customWidth="1"/>
    <col min="6918" max="7169" width="8.88671875" style="93"/>
    <col min="7170" max="7170" width="25.6640625" style="93" customWidth="1"/>
    <col min="7171" max="7171" width="30.6640625" style="93" customWidth="1"/>
    <col min="7172" max="7173" width="20.6640625" style="93" customWidth="1"/>
    <col min="7174" max="7425" width="8.88671875" style="93"/>
    <col min="7426" max="7426" width="25.6640625" style="93" customWidth="1"/>
    <col min="7427" max="7427" width="30.6640625" style="93" customWidth="1"/>
    <col min="7428" max="7429" width="20.6640625" style="93" customWidth="1"/>
    <col min="7430" max="7681" width="8.88671875" style="93"/>
    <col min="7682" max="7682" width="25.6640625" style="93" customWidth="1"/>
    <col min="7683" max="7683" width="30.6640625" style="93" customWidth="1"/>
    <col min="7684" max="7685" width="20.6640625" style="93" customWidth="1"/>
    <col min="7686" max="7937" width="8.88671875" style="93"/>
    <col min="7938" max="7938" width="25.6640625" style="93" customWidth="1"/>
    <col min="7939" max="7939" width="30.6640625" style="93" customWidth="1"/>
    <col min="7940" max="7941" width="20.6640625" style="93" customWidth="1"/>
    <col min="7942" max="8193" width="8.88671875" style="93"/>
    <col min="8194" max="8194" width="25.6640625" style="93" customWidth="1"/>
    <col min="8195" max="8195" width="30.6640625" style="93" customWidth="1"/>
    <col min="8196" max="8197" width="20.6640625" style="93" customWidth="1"/>
    <col min="8198" max="8449" width="8.88671875" style="93"/>
    <col min="8450" max="8450" width="25.6640625" style="93" customWidth="1"/>
    <col min="8451" max="8451" width="30.6640625" style="93" customWidth="1"/>
    <col min="8452" max="8453" width="20.6640625" style="93" customWidth="1"/>
    <col min="8454" max="8705" width="8.88671875" style="93"/>
    <col min="8706" max="8706" width="25.6640625" style="93" customWidth="1"/>
    <col min="8707" max="8707" width="30.6640625" style="93" customWidth="1"/>
    <col min="8708" max="8709" width="20.6640625" style="93" customWidth="1"/>
    <col min="8710" max="8961" width="8.88671875" style="93"/>
    <col min="8962" max="8962" width="25.6640625" style="93" customWidth="1"/>
    <col min="8963" max="8963" width="30.6640625" style="93" customWidth="1"/>
    <col min="8964" max="8965" width="20.6640625" style="93" customWidth="1"/>
    <col min="8966" max="9217" width="8.88671875" style="93"/>
    <col min="9218" max="9218" width="25.6640625" style="93" customWidth="1"/>
    <col min="9219" max="9219" width="30.6640625" style="93" customWidth="1"/>
    <col min="9220" max="9221" width="20.6640625" style="93" customWidth="1"/>
    <col min="9222" max="9473" width="8.88671875" style="93"/>
    <col min="9474" max="9474" width="25.6640625" style="93" customWidth="1"/>
    <col min="9475" max="9475" width="30.6640625" style="93" customWidth="1"/>
    <col min="9476" max="9477" width="20.6640625" style="93" customWidth="1"/>
    <col min="9478" max="9729" width="8.88671875" style="93"/>
    <col min="9730" max="9730" width="25.6640625" style="93" customWidth="1"/>
    <col min="9731" max="9731" width="30.6640625" style="93" customWidth="1"/>
    <col min="9732" max="9733" width="20.6640625" style="93" customWidth="1"/>
    <col min="9734" max="9985" width="8.88671875" style="93"/>
    <col min="9986" max="9986" width="25.6640625" style="93" customWidth="1"/>
    <col min="9987" max="9987" width="30.6640625" style="93" customWidth="1"/>
    <col min="9988" max="9989" width="20.6640625" style="93" customWidth="1"/>
    <col min="9990" max="10241" width="8.88671875" style="93"/>
    <col min="10242" max="10242" width="25.6640625" style="93" customWidth="1"/>
    <col min="10243" max="10243" width="30.6640625" style="93" customWidth="1"/>
    <col min="10244" max="10245" width="20.6640625" style="93" customWidth="1"/>
    <col min="10246" max="10497" width="8.88671875" style="93"/>
    <col min="10498" max="10498" width="25.6640625" style="93" customWidth="1"/>
    <col min="10499" max="10499" width="30.6640625" style="93" customWidth="1"/>
    <col min="10500" max="10501" width="20.6640625" style="93" customWidth="1"/>
    <col min="10502" max="10753" width="8.88671875" style="93"/>
    <col min="10754" max="10754" width="25.6640625" style="93" customWidth="1"/>
    <col min="10755" max="10755" width="30.6640625" style="93" customWidth="1"/>
    <col min="10756" max="10757" width="20.6640625" style="93" customWidth="1"/>
    <col min="10758" max="11009" width="8.88671875" style="93"/>
    <col min="11010" max="11010" width="25.6640625" style="93" customWidth="1"/>
    <col min="11011" max="11011" width="30.6640625" style="93" customWidth="1"/>
    <col min="11012" max="11013" width="20.6640625" style="93" customWidth="1"/>
    <col min="11014" max="11265" width="8.88671875" style="93"/>
    <col min="11266" max="11266" width="25.6640625" style="93" customWidth="1"/>
    <col min="11267" max="11267" width="30.6640625" style="93" customWidth="1"/>
    <col min="11268" max="11269" width="20.6640625" style="93" customWidth="1"/>
    <col min="11270" max="11521" width="8.88671875" style="93"/>
    <col min="11522" max="11522" width="25.6640625" style="93" customWidth="1"/>
    <col min="11523" max="11523" width="30.6640625" style="93" customWidth="1"/>
    <col min="11524" max="11525" width="20.6640625" style="93" customWidth="1"/>
    <col min="11526" max="11777" width="8.88671875" style="93"/>
    <col min="11778" max="11778" width="25.6640625" style="93" customWidth="1"/>
    <col min="11779" max="11779" width="30.6640625" style="93" customWidth="1"/>
    <col min="11780" max="11781" width="20.6640625" style="93" customWidth="1"/>
    <col min="11782" max="12033" width="8.88671875" style="93"/>
    <col min="12034" max="12034" width="25.6640625" style="93" customWidth="1"/>
    <col min="12035" max="12035" width="30.6640625" style="93" customWidth="1"/>
    <col min="12036" max="12037" width="20.6640625" style="93" customWidth="1"/>
    <col min="12038" max="12289" width="8.88671875" style="93"/>
    <col min="12290" max="12290" width="25.6640625" style="93" customWidth="1"/>
    <col min="12291" max="12291" width="30.6640625" style="93" customWidth="1"/>
    <col min="12292" max="12293" width="20.6640625" style="93" customWidth="1"/>
    <col min="12294" max="12545" width="8.88671875" style="93"/>
    <col min="12546" max="12546" width="25.6640625" style="93" customWidth="1"/>
    <col min="12547" max="12547" width="30.6640625" style="93" customWidth="1"/>
    <col min="12548" max="12549" width="20.6640625" style="93" customWidth="1"/>
    <col min="12550" max="12801" width="8.88671875" style="93"/>
    <col min="12802" max="12802" width="25.6640625" style="93" customWidth="1"/>
    <col min="12803" max="12803" width="30.6640625" style="93" customWidth="1"/>
    <col min="12804" max="12805" width="20.6640625" style="93" customWidth="1"/>
    <col min="12806" max="13057" width="8.88671875" style="93"/>
    <col min="13058" max="13058" width="25.6640625" style="93" customWidth="1"/>
    <col min="13059" max="13059" width="30.6640625" style="93" customWidth="1"/>
    <col min="13060" max="13061" width="20.6640625" style="93" customWidth="1"/>
    <col min="13062" max="13313" width="8.88671875" style="93"/>
    <col min="13314" max="13314" width="25.6640625" style="93" customWidth="1"/>
    <col min="13315" max="13315" width="30.6640625" style="93" customWidth="1"/>
    <col min="13316" max="13317" width="20.6640625" style="93" customWidth="1"/>
    <col min="13318" max="13569" width="8.88671875" style="93"/>
    <col min="13570" max="13570" width="25.6640625" style="93" customWidth="1"/>
    <col min="13571" max="13571" width="30.6640625" style="93" customWidth="1"/>
    <col min="13572" max="13573" width="20.6640625" style="93" customWidth="1"/>
    <col min="13574" max="13825" width="8.88671875" style="93"/>
    <col min="13826" max="13826" width="25.6640625" style="93" customWidth="1"/>
    <col min="13827" max="13827" width="30.6640625" style="93" customWidth="1"/>
    <col min="13828" max="13829" width="20.6640625" style="93" customWidth="1"/>
    <col min="13830" max="14081" width="8.88671875" style="93"/>
    <col min="14082" max="14082" width="25.6640625" style="93" customWidth="1"/>
    <col min="14083" max="14083" width="30.6640625" style="93" customWidth="1"/>
    <col min="14084" max="14085" width="20.6640625" style="93" customWidth="1"/>
    <col min="14086" max="14337" width="8.88671875" style="93"/>
    <col min="14338" max="14338" width="25.6640625" style="93" customWidth="1"/>
    <col min="14339" max="14339" width="30.6640625" style="93" customWidth="1"/>
    <col min="14340" max="14341" width="20.6640625" style="93" customWidth="1"/>
    <col min="14342" max="14593" width="8.88671875" style="93"/>
    <col min="14594" max="14594" width="25.6640625" style="93" customWidth="1"/>
    <col min="14595" max="14595" width="30.6640625" style="93" customWidth="1"/>
    <col min="14596" max="14597" width="20.6640625" style="93" customWidth="1"/>
    <col min="14598" max="14849" width="8.88671875" style="93"/>
    <col min="14850" max="14850" width="25.6640625" style="93" customWidth="1"/>
    <col min="14851" max="14851" width="30.6640625" style="93" customWidth="1"/>
    <col min="14852" max="14853" width="20.6640625" style="93" customWidth="1"/>
    <col min="14854" max="15105" width="8.88671875" style="93"/>
    <col min="15106" max="15106" width="25.6640625" style="93" customWidth="1"/>
    <col min="15107" max="15107" width="30.6640625" style="93" customWidth="1"/>
    <col min="15108" max="15109" width="20.6640625" style="93" customWidth="1"/>
    <col min="15110" max="15361" width="8.88671875" style="93"/>
    <col min="15362" max="15362" width="25.6640625" style="93" customWidth="1"/>
    <col min="15363" max="15363" width="30.6640625" style="93" customWidth="1"/>
    <col min="15364" max="15365" width="20.6640625" style="93" customWidth="1"/>
    <col min="15366" max="15617" width="8.88671875" style="93"/>
    <col min="15618" max="15618" width="25.6640625" style="93" customWidth="1"/>
    <col min="15619" max="15619" width="30.6640625" style="93" customWidth="1"/>
    <col min="15620" max="15621" width="20.6640625" style="93" customWidth="1"/>
    <col min="15622" max="15873" width="8.88671875" style="93"/>
    <col min="15874" max="15874" width="25.6640625" style="93" customWidth="1"/>
    <col min="15875" max="15875" width="30.6640625" style="93" customWidth="1"/>
    <col min="15876" max="15877" width="20.6640625" style="93" customWidth="1"/>
    <col min="15878" max="16129" width="8.88671875" style="93"/>
    <col min="16130" max="16130" width="25.6640625" style="93" customWidth="1"/>
    <col min="16131" max="16131" width="30.6640625" style="93" customWidth="1"/>
    <col min="16132" max="16133" width="20.6640625" style="93" customWidth="1"/>
    <col min="16134" max="16384" width="8.88671875" style="93"/>
  </cols>
  <sheetData>
    <row r="2" spans="1:6" ht="21" customHeight="1">
      <c r="B2" s="265" t="s">
        <v>159</v>
      </c>
      <c r="C2" s="265"/>
      <c r="D2" s="265"/>
      <c r="E2" s="265"/>
    </row>
    <row r="3" spans="1:6" ht="21" customHeight="1">
      <c r="B3" s="266" t="s">
        <v>15</v>
      </c>
      <c r="C3" s="266"/>
      <c r="D3" s="266"/>
      <c r="E3" s="266"/>
    </row>
    <row r="4" spans="1:6" ht="21" customHeight="1">
      <c r="C4" s="267" t="s">
        <v>160</v>
      </c>
      <c r="D4" s="267"/>
      <c r="E4" s="94" t="s">
        <v>10</v>
      </c>
    </row>
    <row r="5" spans="1:6" ht="36" customHeight="1">
      <c r="B5" s="95" t="s">
        <v>58</v>
      </c>
      <c r="C5" s="95" t="s">
        <v>61</v>
      </c>
      <c r="D5" s="95" t="s">
        <v>50</v>
      </c>
      <c r="E5" s="96" t="s">
        <v>49</v>
      </c>
    </row>
    <row r="6" spans="1:6" s="133" customFormat="1" ht="36" customHeight="1">
      <c r="A6" s="127"/>
      <c r="B6" s="128" t="s">
        <v>159</v>
      </c>
      <c r="C6" s="129"/>
      <c r="D6" s="130"/>
      <c r="E6" s="131">
        <f>E7+E41+E55+E80</f>
        <v>15636624869</v>
      </c>
      <c r="F6" s="132"/>
    </row>
    <row r="7" spans="1:6" ht="36" customHeight="1">
      <c r="B7" s="50" t="s">
        <v>161</v>
      </c>
      <c r="C7" s="41"/>
      <c r="D7" s="41" t="s">
        <v>162</v>
      </c>
      <c r="E7" s="29">
        <f>E8+E17+E38</f>
        <v>82791386</v>
      </c>
    </row>
    <row r="8" spans="1:6" ht="36" customHeight="1">
      <c r="B8" s="19" t="s">
        <v>11</v>
      </c>
      <c r="C8" s="20"/>
      <c r="D8" s="20"/>
      <c r="E8" s="29">
        <f>SUM(E9:E16)</f>
        <v>33846865</v>
      </c>
    </row>
    <row r="9" spans="1:6" ht="36" customHeight="1">
      <c r="B9" s="22" t="s">
        <v>64</v>
      </c>
      <c r="C9" s="20" t="s">
        <v>163</v>
      </c>
      <c r="D9" s="35"/>
      <c r="E9" s="30">
        <v>2222640</v>
      </c>
    </row>
    <row r="10" spans="1:6" ht="36" customHeight="1">
      <c r="B10" s="22" t="s">
        <v>66</v>
      </c>
      <c r="C10" s="20" t="s">
        <v>164</v>
      </c>
      <c r="D10" s="35"/>
      <c r="E10" s="30">
        <v>5644000</v>
      </c>
    </row>
    <row r="11" spans="1:6" ht="36" customHeight="1">
      <c r="B11" s="22" t="s">
        <v>87</v>
      </c>
      <c r="C11" s="20" t="s">
        <v>164</v>
      </c>
      <c r="D11" s="35"/>
      <c r="E11" s="30">
        <v>3818000</v>
      </c>
    </row>
    <row r="12" spans="1:6" ht="36" customHeight="1">
      <c r="B12" s="22" t="s">
        <v>64</v>
      </c>
      <c r="C12" s="20" t="s">
        <v>164</v>
      </c>
      <c r="D12" s="35"/>
      <c r="E12" s="30">
        <v>5902500</v>
      </c>
    </row>
    <row r="13" spans="1:6" ht="36" customHeight="1">
      <c r="B13" s="22" t="s">
        <v>115</v>
      </c>
      <c r="C13" s="20" t="s">
        <v>164</v>
      </c>
      <c r="D13" s="35"/>
      <c r="E13" s="30">
        <v>8000000</v>
      </c>
    </row>
    <row r="14" spans="1:6" ht="36" customHeight="1">
      <c r="B14" s="22" t="s">
        <v>116</v>
      </c>
      <c r="C14" s="20" t="s">
        <v>164</v>
      </c>
      <c r="D14" s="35"/>
      <c r="E14" s="30">
        <v>5506500</v>
      </c>
    </row>
    <row r="15" spans="1:6" ht="36" customHeight="1">
      <c r="B15" s="22" t="s">
        <v>64</v>
      </c>
      <c r="C15" s="20" t="s">
        <v>165</v>
      </c>
      <c r="D15" s="35"/>
      <c r="E15" s="30">
        <v>1077000</v>
      </c>
    </row>
    <row r="16" spans="1:6" ht="36" customHeight="1">
      <c r="B16" s="22" t="s">
        <v>116</v>
      </c>
      <c r="C16" s="20" t="s">
        <v>165</v>
      </c>
      <c r="D16" s="35"/>
      <c r="E16" s="30">
        <v>1676225</v>
      </c>
    </row>
    <row r="17" spans="2:5" ht="36" customHeight="1">
      <c r="B17" s="19" t="s">
        <v>12</v>
      </c>
      <c r="C17" s="20"/>
      <c r="D17" s="20"/>
      <c r="E17" s="29">
        <f>SUM(E18:E37)</f>
        <v>46611121</v>
      </c>
    </row>
    <row r="18" spans="2:5" ht="36" customHeight="1">
      <c r="B18" s="22" t="s">
        <v>97</v>
      </c>
      <c r="C18" s="20" t="s">
        <v>163</v>
      </c>
      <c r="D18" s="35"/>
      <c r="E18" s="30">
        <v>692000</v>
      </c>
    </row>
    <row r="19" spans="2:5" ht="36" customHeight="1">
      <c r="B19" s="22" t="s">
        <v>95</v>
      </c>
      <c r="C19" s="20" t="s">
        <v>164</v>
      </c>
      <c r="D19" s="35"/>
      <c r="E19" s="30">
        <v>1500000</v>
      </c>
    </row>
    <row r="20" spans="2:5" ht="36" customHeight="1">
      <c r="B20" s="22" t="s">
        <v>68</v>
      </c>
      <c r="C20" s="20" t="s">
        <v>164</v>
      </c>
      <c r="D20" s="35"/>
      <c r="E20" s="30">
        <v>3535000</v>
      </c>
    </row>
    <row r="21" spans="2:5" ht="36" customHeight="1">
      <c r="B21" s="22" t="s">
        <v>83</v>
      </c>
      <c r="C21" s="20" t="s">
        <v>164</v>
      </c>
      <c r="D21" s="35"/>
      <c r="E21" s="30">
        <v>1965600</v>
      </c>
    </row>
    <row r="22" spans="2:5" ht="36" customHeight="1">
      <c r="B22" s="22" t="s">
        <v>69</v>
      </c>
      <c r="C22" s="20" t="s">
        <v>164</v>
      </c>
      <c r="D22" s="35"/>
      <c r="E22" s="30">
        <v>2249000</v>
      </c>
    </row>
    <row r="23" spans="2:5" ht="36" customHeight="1">
      <c r="B23" s="22" t="s">
        <v>70</v>
      </c>
      <c r="C23" s="20" t="s">
        <v>164</v>
      </c>
      <c r="D23" s="35"/>
      <c r="E23" s="30">
        <v>4293000</v>
      </c>
    </row>
    <row r="24" spans="2:5" ht="36" customHeight="1">
      <c r="B24" s="22" t="s">
        <v>81</v>
      </c>
      <c r="C24" s="20" t="s">
        <v>164</v>
      </c>
      <c r="D24" s="35"/>
      <c r="E24" s="30">
        <v>5312177</v>
      </c>
    </row>
    <row r="25" spans="2:5" ht="36" customHeight="1">
      <c r="B25" s="22" t="s">
        <v>71</v>
      </c>
      <c r="C25" s="20" t="s">
        <v>164</v>
      </c>
      <c r="D25" s="35"/>
      <c r="E25" s="30">
        <v>3025000</v>
      </c>
    </row>
    <row r="26" spans="2:5" ht="36" customHeight="1">
      <c r="B26" s="67" t="s">
        <v>97</v>
      </c>
      <c r="C26" s="23" t="s">
        <v>164</v>
      </c>
      <c r="D26" s="36"/>
      <c r="E26" s="112">
        <v>4500000</v>
      </c>
    </row>
    <row r="27" spans="2:5" ht="36" customHeight="1">
      <c r="B27" s="62" t="s">
        <v>72</v>
      </c>
      <c r="C27" s="113" t="s">
        <v>164</v>
      </c>
      <c r="D27" s="114"/>
      <c r="E27" s="115">
        <v>4312000</v>
      </c>
    </row>
    <row r="28" spans="2:5" ht="36" customHeight="1">
      <c r="B28" s="22" t="s">
        <v>73</v>
      </c>
      <c r="C28" s="20" t="s">
        <v>164</v>
      </c>
      <c r="D28" s="35"/>
      <c r="E28" s="30">
        <v>4481992</v>
      </c>
    </row>
    <row r="29" spans="2:5" ht="36" customHeight="1">
      <c r="B29" s="22" t="s">
        <v>75</v>
      </c>
      <c r="C29" s="20" t="s">
        <v>164</v>
      </c>
      <c r="D29" s="35"/>
      <c r="E29" s="30">
        <v>2500000</v>
      </c>
    </row>
    <row r="30" spans="2:5" ht="36" customHeight="1">
      <c r="B30" s="22" t="s">
        <v>82</v>
      </c>
      <c r="C30" s="20" t="s">
        <v>164</v>
      </c>
      <c r="D30" s="35"/>
      <c r="E30" s="30">
        <v>3200000</v>
      </c>
    </row>
    <row r="31" spans="2:5" ht="36" customHeight="1">
      <c r="B31" s="22" t="s">
        <v>118</v>
      </c>
      <c r="C31" s="20" t="s">
        <v>164</v>
      </c>
      <c r="D31" s="35"/>
      <c r="E31" s="30">
        <v>2730000</v>
      </c>
    </row>
    <row r="32" spans="2:5" ht="36" customHeight="1">
      <c r="B32" s="22" t="s">
        <v>69</v>
      </c>
      <c r="C32" s="20" t="s">
        <v>165</v>
      </c>
      <c r="D32" s="35"/>
      <c r="E32" s="30">
        <v>759607</v>
      </c>
    </row>
    <row r="33" spans="2:5" ht="36" customHeight="1">
      <c r="B33" s="22" t="s">
        <v>75</v>
      </c>
      <c r="C33" s="20" t="s">
        <v>165</v>
      </c>
      <c r="D33" s="35"/>
      <c r="E33" s="30">
        <v>850000</v>
      </c>
    </row>
    <row r="34" spans="2:5" ht="36" customHeight="1">
      <c r="B34" s="22" t="s">
        <v>81</v>
      </c>
      <c r="C34" s="20" t="s">
        <v>166</v>
      </c>
      <c r="D34" s="35"/>
      <c r="E34" s="30">
        <v>160075</v>
      </c>
    </row>
    <row r="35" spans="2:5" ht="36" customHeight="1">
      <c r="B35" s="22" t="s">
        <v>72</v>
      </c>
      <c r="C35" s="20" t="s">
        <v>166</v>
      </c>
      <c r="D35" s="35"/>
      <c r="E35" s="30">
        <v>107900</v>
      </c>
    </row>
    <row r="36" spans="2:5" ht="36" customHeight="1">
      <c r="B36" s="22" t="s">
        <v>73</v>
      </c>
      <c r="C36" s="20" t="s">
        <v>166</v>
      </c>
      <c r="D36" s="35"/>
      <c r="E36" s="30">
        <v>257300</v>
      </c>
    </row>
    <row r="37" spans="2:5" ht="36" customHeight="1">
      <c r="B37" s="22" t="s">
        <v>75</v>
      </c>
      <c r="C37" s="20" t="s">
        <v>166</v>
      </c>
      <c r="D37" s="35"/>
      <c r="E37" s="30">
        <v>180470</v>
      </c>
    </row>
    <row r="38" spans="2:5" ht="36" customHeight="1">
      <c r="B38" s="19" t="s">
        <v>13</v>
      </c>
      <c r="C38" s="20"/>
      <c r="D38" s="20"/>
      <c r="E38" s="29">
        <f>SUM(E39:E40)</f>
        <v>2333400</v>
      </c>
    </row>
    <row r="39" spans="2:5" ht="36" customHeight="1">
      <c r="B39" s="22" t="s">
        <v>76</v>
      </c>
      <c r="C39" s="20" t="s">
        <v>164</v>
      </c>
      <c r="D39" s="35"/>
      <c r="E39" s="30">
        <v>2093400</v>
      </c>
    </row>
    <row r="40" spans="2:5" ht="36" customHeight="1">
      <c r="B40" s="22" t="s">
        <v>76</v>
      </c>
      <c r="C40" s="20" t="s">
        <v>166</v>
      </c>
      <c r="D40" s="35"/>
      <c r="E40" s="30">
        <v>240000</v>
      </c>
    </row>
    <row r="41" spans="2:5" ht="36" customHeight="1">
      <c r="B41" s="50" t="s">
        <v>167</v>
      </c>
      <c r="C41" s="41"/>
      <c r="D41" s="41" t="s">
        <v>168</v>
      </c>
      <c r="E41" s="29">
        <f>E42+E44+E52</f>
        <v>400000000</v>
      </c>
    </row>
    <row r="42" spans="2:5" ht="36" customHeight="1">
      <c r="B42" s="19" t="s">
        <v>11</v>
      </c>
      <c r="C42" s="20"/>
      <c r="D42" s="20"/>
      <c r="E42" s="29">
        <f>E43</f>
        <v>6918386</v>
      </c>
    </row>
    <row r="43" spans="2:5" ht="36" customHeight="1">
      <c r="B43" s="22" t="s">
        <v>115</v>
      </c>
      <c r="C43" s="20" t="s">
        <v>169</v>
      </c>
      <c r="D43" s="35"/>
      <c r="E43" s="30">
        <v>6918386</v>
      </c>
    </row>
    <row r="44" spans="2:5" ht="36" customHeight="1">
      <c r="B44" s="19" t="s">
        <v>12</v>
      </c>
      <c r="C44" s="20"/>
      <c r="D44" s="20"/>
      <c r="E44" s="29">
        <f>SUM(E45:E51)</f>
        <v>135858636</v>
      </c>
    </row>
    <row r="45" spans="2:5" ht="36" customHeight="1">
      <c r="B45" s="22" t="s">
        <v>70</v>
      </c>
      <c r="C45" s="20" t="s">
        <v>169</v>
      </c>
      <c r="D45" s="35"/>
      <c r="E45" s="30">
        <v>14341688</v>
      </c>
    </row>
    <row r="46" spans="2:5" ht="36" customHeight="1">
      <c r="B46" s="22" t="s">
        <v>81</v>
      </c>
      <c r="C46" s="20" t="s">
        <v>169</v>
      </c>
      <c r="D46" s="35"/>
      <c r="E46" s="30">
        <v>37478981</v>
      </c>
    </row>
    <row r="47" spans="2:5" ht="36" customHeight="1">
      <c r="B47" s="67" t="s">
        <v>71</v>
      </c>
      <c r="C47" s="23" t="s">
        <v>169</v>
      </c>
      <c r="D47" s="36"/>
      <c r="E47" s="112">
        <v>950709</v>
      </c>
    </row>
    <row r="48" spans="2:5" ht="36" customHeight="1">
      <c r="B48" s="62" t="s">
        <v>72</v>
      </c>
      <c r="C48" s="113" t="s">
        <v>169</v>
      </c>
      <c r="D48" s="114"/>
      <c r="E48" s="115">
        <v>38255151</v>
      </c>
    </row>
    <row r="49" spans="2:5" ht="36" customHeight="1">
      <c r="B49" s="22" t="s">
        <v>73</v>
      </c>
      <c r="C49" s="20" t="s">
        <v>169</v>
      </c>
      <c r="D49" s="35"/>
      <c r="E49" s="30">
        <v>15622008</v>
      </c>
    </row>
    <row r="50" spans="2:5" ht="36" customHeight="1">
      <c r="B50" s="22" t="s">
        <v>82</v>
      </c>
      <c r="C50" s="20" t="s">
        <v>169</v>
      </c>
      <c r="D50" s="35"/>
      <c r="E50" s="30">
        <v>6568850</v>
      </c>
    </row>
    <row r="51" spans="2:5" ht="36" customHeight="1">
      <c r="B51" s="22" t="s">
        <v>118</v>
      </c>
      <c r="C51" s="20" t="s">
        <v>169</v>
      </c>
      <c r="D51" s="35"/>
      <c r="E51" s="30">
        <v>22641249</v>
      </c>
    </row>
    <row r="52" spans="2:5" ht="36" customHeight="1">
      <c r="B52" s="19" t="s">
        <v>13</v>
      </c>
      <c r="C52" s="20"/>
      <c r="D52" s="20"/>
      <c r="E52" s="29">
        <f>SUM(E53:E54)</f>
        <v>257222978</v>
      </c>
    </row>
    <row r="53" spans="2:5" ht="36" customHeight="1">
      <c r="B53" s="22" t="s">
        <v>98</v>
      </c>
      <c r="C53" s="20" t="s">
        <v>169</v>
      </c>
      <c r="D53" s="35"/>
      <c r="E53" s="30">
        <v>121413245</v>
      </c>
    </row>
    <row r="54" spans="2:5" ht="36" customHeight="1">
      <c r="B54" s="22" t="s">
        <v>76</v>
      </c>
      <c r="C54" s="20" t="s">
        <v>169</v>
      </c>
      <c r="D54" s="35"/>
      <c r="E54" s="30">
        <v>135809733</v>
      </c>
    </row>
    <row r="55" spans="2:5" ht="36" customHeight="1">
      <c r="B55" s="50" t="s">
        <v>170</v>
      </c>
      <c r="C55" s="41"/>
      <c r="D55" s="41" t="s">
        <v>171</v>
      </c>
      <c r="E55" s="29">
        <f>E56+E62+E77</f>
        <v>15143451834</v>
      </c>
    </row>
    <row r="56" spans="2:5" ht="36" customHeight="1">
      <c r="B56" s="19" t="s">
        <v>11</v>
      </c>
      <c r="C56" s="20"/>
      <c r="D56" s="20"/>
      <c r="E56" s="29">
        <f>SUM(E57:E61)</f>
        <v>9763838922</v>
      </c>
    </row>
    <row r="57" spans="2:5" ht="36" customHeight="1">
      <c r="B57" s="22" t="s">
        <v>66</v>
      </c>
      <c r="C57" s="20" t="s">
        <v>198</v>
      </c>
      <c r="D57" s="35"/>
      <c r="E57" s="30">
        <v>2383514405</v>
      </c>
    </row>
    <row r="58" spans="2:5" ht="36" customHeight="1">
      <c r="B58" s="22" t="s">
        <v>87</v>
      </c>
      <c r="C58" s="20" t="s">
        <v>197</v>
      </c>
      <c r="D58" s="35"/>
      <c r="E58" s="30">
        <v>2441342589</v>
      </c>
    </row>
    <row r="59" spans="2:5" ht="36" customHeight="1">
      <c r="B59" s="22" t="s">
        <v>64</v>
      </c>
      <c r="C59" s="20" t="s">
        <v>197</v>
      </c>
      <c r="D59" s="35"/>
      <c r="E59" s="30">
        <v>1037364989</v>
      </c>
    </row>
    <row r="60" spans="2:5" ht="36" customHeight="1">
      <c r="B60" s="22" t="s">
        <v>115</v>
      </c>
      <c r="C60" s="20" t="s">
        <v>197</v>
      </c>
      <c r="D60" s="35"/>
      <c r="E60" s="30">
        <v>1502876690</v>
      </c>
    </row>
    <row r="61" spans="2:5" ht="36" customHeight="1">
      <c r="B61" s="22" t="s">
        <v>116</v>
      </c>
      <c r="C61" s="20" t="s">
        <v>197</v>
      </c>
      <c r="D61" s="35"/>
      <c r="E61" s="30">
        <v>2398740249</v>
      </c>
    </row>
    <row r="62" spans="2:5" ht="36" customHeight="1">
      <c r="B62" s="19" t="s">
        <v>12</v>
      </c>
      <c r="C62" s="20"/>
      <c r="D62" s="20"/>
      <c r="E62" s="29">
        <f>SUM(E63:E76)</f>
        <v>5187577735</v>
      </c>
    </row>
    <row r="63" spans="2:5" ht="36" customHeight="1">
      <c r="B63" s="22" t="s">
        <v>95</v>
      </c>
      <c r="C63" s="20" t="s">
        <v>197</v>
      </c>
      <c r="D63" s="35"/>
      <c r="E63" s="30">
        <v>136404062</v>
      </c>
    </row>
    <row r="64" spans="2:5" ht="36" customHeight="1">
      <c r="B64" s="22" t="s">
        <v>68</v>
      </c>
      <c r="C64" s="20" t="s">
        <v>197</v>
      </c>
      <c r="D64" s="35"/>
      <c r="E64" s="30">
        <v>712138328</v>
      </c>
    </row>
    <row r="65" spans="2:5" ht="36" customHeight="1">
      <c r="B65" s="22" t="s">
        <v>83</v>
      </c>
      <c r="C65" s="20" t="s">
        <v>197</v>
      </c>
      <c r="D65" s="35"/>
      <c r="E65" s="30">
        <v>117562774</v>
      </c>
    </row>
    <row r="66" spans="2:5" ht="36" customHeight="1">
      <c r="B66" s="22" t="s">
        <v>69</v>
      </c>
      <c r="C66" s="20" t="s">
        <v>197</v>
      </c>
      <c r="D66" s="35"/>
      <c r="E66" s="30">
        <v>509371934</v>
      </c>
    </row>
    <row r="67" spans="2:5" ht="36" customHeight="1">
      <c r="B67" s="22" t="s">
        <v>70</v>
      </c>
      <c r="C67" s="20" t="s">
        <v>197</v>
      </c>
      <c r="D67" s="35"/>
      <c r="E67" s="30">
        <v>820793987</v>
      </c>
    </row>
    <row r="68" spans="2:5" ht="36" customHeight="1">
      <c r="B68" s="67" t="s">
        <v>81</v>
      </c>
      <c r="C68" s="23" t="s">
        <v>197</v>
      </c>
      <c r="D68" s="36"/>
      <c r="E68" s="112">
        <v>664923867</v>
      </c>
    </row>
    <row r="69" spans="2:5" ht="36" customHeight="1">
      <c r="B69" s="62" t="s">
        <v>71</v>
      </c>
      <c r="C69" s="113" t="s">
        <v>197</v>
      </c>
      <c r="D69" s="114"/>
      <c r="E69" s="115">
        <v>559249676</v>
      </c>
    </row>
    <row r="70" spans="2:5" ht="36" customHeight="1">
      <c r="B70" s="22" t="s">
        <v>97</v>
      </c>
      <c r="C70" s="20" t="s">
        <v>197</v>
      </c>
      <c r="D70" s="35"/>
      <c r="E70" s="30">
        <v>100313012</v>
      </c>
    </row>
    <row r="71" spans="2:5" ht="36" customHeight="1">
      <c r="B71" s="22" t="s">
        <v>84</v>
      </c>
      <c r="C71" s="20" t="s">
        <v>197</v>
      </c>
      <c r="D71" s="35"/>
      <c r="E71" s="30">
        <v>210837518</v>
      </c>
    </row>
    <row r="72" spans="2:5" ht="36" customHeight="1">
      <c r="B72" s="22" t="s">
        <v>72</v>
      </c>
      <c r="C72" s="20" t="s">
        <v>197</v>
      </c>
      <c r="D72" s="35"/>
      <c r="E72" s="30">
        <v>107917536</v>
      </c>
    </row>
    <row r="73" spans="2:5" ht="36" customHeight="1">
      <c r="B73" s="22" t="s">
        <v>73</v>
      </c>
      <c r="C73" s="20" t="s">
        <v>197</v>
      </c>
      <c r="D73" s="35"/>
      <c r="E73" s="30">
        <v>501752580</v>
      </c>
    </row>
    <row r="74" spans="2:5" ht="36" customHeight="1">
      <c r="B74" s="22" t="s">
        <v>75</v>
      </c>
      <c r="C74" s="20" t="s">
        <v>197</v>
      </c>
      <c r="D74" s="35"/>
      <c r="E74" s="30">
        <v>267675982</v>
      </c>
    </row>
    <row r="75" spans="2:5" ht="36" customHeight="1">
      <c r="B75" s="22" t="s">
        <v>82</v>
      </c>
      <c r="C75" s="20" t="s">
        <v>197</v>
      </c>
      <c r="D75" s="35"/>
      <c r="E75" s="30">
        <v>96982834</v>
      </c>
    </row>
    <row r="76" spans="2:5" ht="36" customHeight="1">
      <c r="B76" s="22" t="s">
        <v>118</v>
      </c>
      <c r="C76" s="20" t="s">
        <v>197</v>
      </c>
      <c r="D76" s="35"/>
      <c r="E76" s="30">
        <v>381653645</v>
      </c>
    </row>
    <row r="77" spans="2:5" ht="36" customHeight="1">
      <c r="B77" s="19" t="s">
        <v>13</v>
      </c>
      <c r="C77" s="20"/>
      <c r="D77" s="20"/>
      <c r="E77" s="29">
        <f>SUM(E78:E79)</f>
        <v>192035177</v>
      </c>
    </row>
    <row r="78" spans="2:5" ht="36" customHeight="1">
      <c r="B78" s="22" t="s">
        <v>98</v>
      </c>
      <c r="C78" s="20" t="s">
        <v>197</v>
      </c>
      <c r="D78" s="35"/>
      <c r="E78" s="30">
        <v>172537432</v>
      </c>
    </row>
    <row r="79" spans="2:5" ht="36" customHeight="1">
      <c r="B79" s="22" t="s">
        <v>76</v>
      </c>
      <c r="C79" s="20" t="s">
        <v>197</v>
      </c>
      <c r="D79" s="35"/>
      <c r="E79" s="30">
        <v>19497745</v>
      </c>
    </row>
    <row r="80" spans="2:5" ht="36" customHeight="1">
      <c r="B80" s="50" t="s">
        <v>172</v>
      </c>
      <c r="C80" s="41"/>
      <c r="D80" s="41" t="s">
        <v>173</v>
      </c>
      <c r="E80" s="29">
        <f>E81+E85</f>
        <v>10381649</v>
      </c>
    </row>
    <row r="81" spans="2:5" ht="36" customHeight="1">
      <c r="B81" s="19" t="s">
        <v>11</v>
      </c>
      <c r="C81" s="20"/>
      <c r="D81" s="20"/>
      <c r="E81" s="29">
        <f>SUM(E82:E84)</f>
        <v>4282740</v>
      </c>
    </row>
    <row r="82" spans="2:5" ht="36" customHeight="1">
      <c r="B82" s="22" t="s">
        <v>92</v>
      </c>
      <c r="C82" s="20" t="s">
        <v>174</v>
      </c>
      <c r="D82" s="35"/>
      <c r="E82" s="30">
        <v>300000</v>
      </c>
    </row>
    <row r="83" spans="2:5" ht="36" customHeight="1">
      <c r="B83" s="22" t="s">
        <v>94</v>
      </c>
      <c r="C83" s="20" t="s">
        <v>174</v>
      </c>
      <c r="D83" s="35"/>
      <c r="E83" s="30">
        <v>561000</v>
      </c>
    </row>
    <row r="84" spans="2:5" ht="36" customHeight="1">
      <c r="B84" s="22" t="s">
        <v>66</v>
      </c>
      <c r="C84" s="20" t="s">
        <v>174</v>
      </c>
      <c r="D84" s="35"/>
      <c r="E84" s="30">
        <v>3421740</v>
      </c>
    </row>
    <row r="85" spans="2:5" ht="36" customHeight="1">
      <c r="B85" s="19" t="s">
        <v>12</v>
      </c>
      <c r="C85" s="20"/>
      <c r="D85" s="20"/>
      <c r="E85" s="29">
        <f>SUM(E86:E94)</f>
        <v>6098909</v>
      </c>
    </row>
    <row r="86" spans="2:5" ht="36" customHeight="1">
      <c r="B86" s="22" t="s">
        <v>95</v>
      </c>
      <c r="C86" s="20" t="s">
        <v>174</v>
      </c>
      <c r="D86" s="35"/>
      <c r="E86" s="30">
        <v>480000</v>
      </c>
    </row>
    <row r="87" spans="2:5" ht="36" customHeight="1">
      <c r="B87" s="22" t="s">
        <v>69</v>
      </c>
      <c r="C87" s="20" t="s">
        <v>174</v>
      </c>
      <c r="D87" s="35"/>
      <c r="E87" s="30">
        <v>430000</v>
      </c>
    </row>
    <row r="88" spans="2:5" ht="36" customHeight="1">
      <c r="B88" s="22" t="s">
        <v>81</v>
      </c>
      <c r="C88" s="20" t="s">
        <v>174</v>
      </c>
      <c r="D88" s="35"/>
      <c r="E88" s="30">
        <v>380000</v>
      </c>
    </row>
    <row r="89" spans="2:5" ht="36" customHeight="1">
      <c r="B89" s="67" t="s">
        <v>71</v>
      </c>
      <c r="C89" s="23" t="s">
        <v>174</v>
      </c>
      <c r="D89" s="36"/>
      <c r="E89" s="112">
        <v>479989</v>
      </c>
    </row>
    <row r="90" spans="2:5" ht="36" customHeight="1">
      <c r="B90" s="62" t="s">
        <v>97</v>
      </c>
      <c r="C90" s="113" t="s">
        <v>174</v>
      </c>
      <c r="D90" s="114"/>
      <c r="E90" s="115">
        <v>680000</v>
      </c>
    </row>
    <row r="91" spans="2:5" ht="36" customHeight="1">
      <c r="B91" s="22" t="s">
        <v>72</v>
      </c>
      <c r="C91" s="20" t="s">
        <v>174</v>
      </c>
      <c r="D91" s="35"/>
      <c r="E91" s="30">
        <v>832000</v>
      </c>
    </row>
    <row r="92" spans="2:5" ht="36" customHeight="1">
      <c r="B92" s="22" t="s">
        <v>73</v>
      </c>
      <c r="C92" s="20" t="s">
        <v>174</v>
      </c>
      <c r="D92" s="35"/>
      <c r="E92" s="30">
        <v>1856920</v>
      </c>
    </row>
    <row r="93" spans="2:5" ht="36" customHeight="1">
      <c r="B93" s="22" t="s">
        <v>74</v>
      </c>
      <c r="C93" s="20" t="s">
        <v>174</v>
      </c>
      <c r="D93" s="35"/>
      <c r="E93" s="30">
        <v>480000</v>
      </c>
    </row>
    <row r="94" spans="2:5" ht="36" customHeight="1">
      <c r="B94" s="67" t="s">
        <v>82</v>
      </c>
      <c r="C94" s="23" t="s">
        <v>174</v>
      </c>
      <c r="D94" s="36"/>
      <c r="E94" s="112">
        <v>480000</v>
      </c>
    </row>
    <row r="95" spans="2:5" ht="36" customHeight="1">
      <c r="B95" s="97"/>
      <c r="C95" s="97"/>
      <c r="D95" s="97"/>
      <c r="E95" s="98"/>
    </row>
    <row r="96" spans="2:5" ht="36" customHeight="1">
      <c r="B96" s="97"/>
      <c r="C96" s="97"/>
      <c r="D96" s="97"/>
      <c r="E96" s="98"/>
    </row>
    <row r="97" spans="2:5" ht="36" customHeight="1">
      <c r="B97" s="97"/>
      <c r="C97" s="97"/>
      <c r="D97" s="97"/>
      <c r="E97" s="98"/>
    </row>
    <row r="98" spans="2:5" ht="36" customHeight="1">
      <c r="B98" s="97"/>
      <c r="C98" s="97"/>
      <c r="D98" s="97"/>
      <c r="E98" s="98"/>
    </row>
    <row r="99" spans="2:5" ht="36" customHeight="1">
      <c r="B99" s="97"/>
      <c r="C99" s="97"/>
      <c r="D99" s="97"/>
      <c r="E99" s="98"/>
    </row>
    <row r="100" spans="2:5" ht="36" customHeight="1">
      <c r="B100" s="97"/>
      <c r="C100" s="97"/>
      <c r="D100" s="97"/>
      <c r="E100" s="98"/>
    </row>
    <row r="101" spans="2:5" ht="36" customHeight="1">
      <c r="B101" s="97"/>
      <c r="C101" s="97"/>
      <c r="D101" s="97"/>
      <c r="E101" s="98"/>
    </row>
    <row r="102" spans="2:5" ht="36" customHeight="1">
      <c r="B102" s="97"/>
      <c r="C102" s="97"/>
      <c r="D102" s="97"/>
      <c r="E102" s="98"/>
    </row>
    <row r="103" spans="2:5" ht="36" customHeight="1">
      <c r="B103" s="97"/>
      <c r="C103" s="97"/>
      <c r="D103" s="97"/>
      <c r="E103" s="98"/>
    </row>
    <row r="104" spans="2:5" ht="36" customHeight="1">
      <c r="B104" s="97"/>
      <c r="C104" s="97"/>
      <c r="D104" s="97"/>
      <c r="E104" s="98"/>
    </row>
    <row r="105" spans="2:5" ht="36" customHeight="1">
      <c r="B105" s="97"/>
      <c r="C105" s="97"/>
      <c r="D105" s="97"/>
      <c r="E105" s="98"/>
    </row>
    <row r="106" spans="2:5" ht="36" customHeight="1">
      <c r="B106" s="97"/>
      <c r="C106" s="97"/>
      <c r="D106" s="97"/>
      <c r="E106" s="98"/>
    </row>
    <row r="107" spans="2:5" ht="36" customHeight="1">
      <c r="B107" s="97"/>
      <c r="C107" s="97"/>
      <c r="D107" s="97"/>
      <c r="E107" s="98"/>
    </row>
    <row r="108" spans="2:5" ht="36" customHeight="1">
      <c r="B108" s="97"/>
      <c r="C108" s="97"/>
      <c r="D108" s="97"/>
      <c r="E108" s="98"/>
    </row>
    <row r="109" spans="2:5" ht="36" customHeight="1">
      <c r="B109" s="97"/>
      <c r="C109" s="97"/>
      <c r="D109" s="97"/>
      <c r="E109" s="98"/>
    </row>
    <row r="110" spans="2:5" ht="36" customHeight="1">
      <c r="B110" s="97"/>
      <c r="C110" s="97"/>
      <c r="D110" s="97"/>
      <c r="E110" s="98"/>
    </row>
    <row r="111" spans="2:5" ht="36" customHeight="1">
      <c r="B111" s="97"/>
      <c r="C111" s="97"/>
      <c r="D111" s="97"/>
      <c r="E111" s="98"/>
    </row>
    <row r="112" spans="2:5" ht="36" customHeight="1">
      <c r="B112" s="97"/>
      <c r="C112" s="97"/>
      <c r="D112" s="97"/>
      <c r="E112" s="98"/>
    </row>
    <row r="113" spans="2:5" ht="36" customHeight="1">
      <c r="B113" s="97"/>
      <c r="C113" s="97"/>
      <c r="D113" s="97"/>
      <c r="E113" s="98"/>
    </row>
    <row r="114" spans="2:5" ht="36" customHeight="1">
      <c r="B114" s="97"/>
      <c r="C114" s="97"/>
      <c r="D114" s="97"/>
      <c r="E114" s="98"/>
    </row>
    <row r="115" spans="2:5" ht="36" customHeight="1">
      <c r="B115" s="97"/>
      <c r="C115" s="97"/>
      <c r="D115" s="97"/>
      <c r="E115" s="98"/>
    </row>
    <row r="116" spans="2:5" ht="36" customHeight="1">
      <c r="B116" s="97"/>
      <c r="C116" s="97"/>
      <c r="D116" s="97"/>
      <c r="E116" s="98"/>
    </row>
    <row r="117" spans="2:5" ht="36" customHeight="1">
      <c r="B117" s="97"/>
      <c r="C117" s="97"/>
      <c r="D117" s="97"/>
      <c r="E117" s="98"/>
    </row>
    <row r="118" spans="2:5" ht="36" customHeight="1">
      <c r="B118" s="97"/>
      <c r="C118" s="97"/>
      <c r="D118" s="97"/>
      <c r="E118" s="98"/>
    </row>
    <row r="119" spans="2:5" ht="36" customHeight="1">
      <c r="B119" s="97"/>
      <c r="C119" s="97"/>
      <c r="D119" s="97"/>
      <c r="E119" s="98"/>
    </row>
    <row r="120" spans="2:5" ht="36" customHeight="1">
      <c r="B120" s="97"/>
      <c r="C120" s="97"/>
      <c r="D120" s="97"/>
      <c r="E120" s="98"/>
    </row>
    <row r="121" spans="2:5" ht="36" customHeight="1">
      <c r="B121" s="97"/>
      <c r="C121" s="97"/>
      <c r="D121" s="97"/>
      <c r="E121" s="98"/>
    </row>
    <row r="122" spans="2:5" ht="36" customHeight="1">
      <c r="B122" s="97"/>
      <c r="C122" s="97"/>
      <c r="D122" s="97"/>
      <c r="E122" s="98"/>
    </row>
    <row r="123" spans="2:5" ht="36" customHeight="1">
      <c r="B123" s="97"/>
      <c r="C123" s="97"/>
      <c r="D123" s="97"/>
      <c r="E123" s="98"/>
    </row>
    <row r="124" spans="2:5" ht="36" customHeight="1">
      <c r="B124" s="99"/>
      <c r="C124" s="99"/>
      <c r="D124" s="99"/>
      <c r="E124" s="100"/>
    </row>
  </sheetData>
  <mergeCells count="3">
    <mergeCell ref="B2:E2"/>
    <mergeCell ref="B3:E3"/>
    <mergeCell ref="C4:D4"/>
  </mergeCells>
  <phoneticPr fontId="3" type="noConversion"/>
  <printOptions horizontalCentered="1"/>
  <pageMargins left="0.59055118110236227" right="0.59055118110236227" top="0.47244094488188981" bottom="0.47244094488188981" header="0.31496062992125984" footer="0.19685039370078741"/>
  <pageSetup paperSize="9" scale="92" fitToHeight="100" pageOrder="overThenDown" orientation="portrait" r:id="rId1"/>
  <headerFooter>
    <oddHeader>&amp;R&amp;"標楷體,標準"&amp;16附表</oddHeader>
    <oddFooter>&amp;C&amp;"標楷體,標準"&amp;16&amp;P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913E8-FB5B-4908-B513-5C1974D053E7}">
  <sheetPr>
    <pageSetUpPr fitToPage="1"/>
  </sheetPr>
  <dimension ref="A1:F124"/>
  <sheetViews>
    <sheetView tabSelected="1" view="pageBreakPreview" topLeftCell="A2" zoomScale="90" zoomScaleNormal="100" zoomScaleSheetLayoutView="90" workbookViewId="0">
      <selection activeCell="D18" sqref="D18"/>
    </sheetView>
  </sheetViews>
  <sheetFormatPr defaultColWidth="9" defaultRowHeight="15.6"/>
  <cols>
    <col min="1" max="1" width="25.77734375" style="103" customWidth="1"/>
    <col min="2" max="2" width="30.77734375" style="103" customWidth="1"/>
    <col min="3" max="5" width="20.77734375" style="103" customWidth="1"/>
    <col min="6" max="6" width="20.77734375" style="103" hidden="1" customWidth="1"/>
    <col min="7" max="16384" width="9" style="103"/>
  </cols>
  <sheetData>
    <row r="1" spans="1:6" ht="19.8" hidden="1">
      <c r="A1" s="53" t="s">
        <v>30</v>
      </c>
      <c r="B1" s="53" t="s">
        <v>51</v>
      </c>
      <c r="C1" s="53" t="s">
        <v>30</v>
      </c>
      <c r="D1" s="53" t="s">
        <v>30</v>
      </c>
      <c r="F1" s="104" t="s">
        <v>32</v>
      </c>
    </row>
    <row r="2" spans="1:6" s="105" customFormat="1" ht="21" customHeight="1">
      <c r="A2" s="259" t="s">
        <v>175</v>
      </c>
      <c r="B2" s="259"/>
      <c r="C2" s="259"/>
      <c r="D2" s="259"/>
      <c r="F2" s="55" t="s">
        <v>32</v>
      </c>
    </row>
    <row r="3" spans="1:6" s="105" customFormat="1" ht="21" customHeight="1">
      <c r="A3" s="260" t="s">
        <v>48</v>
      </c>
      <c r="B3" s="260"/>
      <c r="C3" s="260"/>
      <c r="D3" s="260"/>
      <c r="F3" s="55" t="s">
        <v>176</v>
      </c>
    </row>
    <row r="4" spans="1:6" s="105" customFormat="1" ht="21" customHeight="1">
      <c r="A4" s="43"/>
      <c r="B4" s="268" t="s">
        <v>54</v>
      </c>
      <c r="C4" s="268"/>
      <c r="D4" s="91" t="s">
        <v>10</v>
      </c>
      <c r="F4" s="55" t="s">
        <v>177</v>
      </c>
    </row>
    <row r="5" spans="1:6" s="105" customFormat="1" ht="36" customHeight="1">
      <c r="A5" s="95" t="s">
        <v>58</v>
      </c>
      <c r="B5" s="95" t="s">
        <v>61</v>
      </c>
      <c r="C5" s="95" t="s">
        <v>50</v>
      </c>
      <c r="D5" s="96" t="s">
        <v>49</v>
      </c>
      <c r="F5" s="55" t="s">
        <v>52</v>
      </c>
    </row>
    <row r="6" spans="1:6" s="7" customFormat="1" ht="36" customHeight="1">
      <c r="A6" s="125" t="s">
        <v>175</v>
      </c>
      <c r="B6" s="92"/>
      <c r="C6" s="92"/>
      <c r="D6" s="126">
        <f>D7</f>
        <v>196199483</v>
      </c>
      <c r="F6" s="55" t="s">
        <v>31</v>
      </c>
    </row>
    <row r="7" spans="1:6" s="7" customFormat="1" ht="36" customHeight="1">
      <c r="A7" s="50" t="s">
        <v>178</v>
      </c>
      <c r="B7" s="41"/>
      <c r="C7" s="41" t="s">
        <v>178</v>
      </c>
      <c r="D7" s="29">
        <f>D8+D36+D113</f>
        <v>196199483</v>
      </c>
      <c r="F7" s="39"/>
    </row>
    <row r="8" spans="1:6" s="106" customFormat="1" ht="36" customHeight="1">
      <c r="A8" s="19" t="s">
        <v>11</v>
      </c>
      <c r="B8" s="58"/>
      <c r="C8" s="20"/>
      <c r="D8" s="29">
        <f>SUM(D9:D35)</f>
        <v>56292310</v>
      </c>
    </row>
    <row r="9" spans="1:6" s="106" customFormat="1" ht="36" customHeight="1">
      <c r="A9" s="21" t="s">
        <v>87</v>
      </c>
      <c r="B9" s="20" t="s">
        <v>179</v>
      </c>
      <c r="C9" s="20"/>
      <c r="D9" s="29">
        <v>6377000</v>
      </c>
    </row>
    <row r="10" spans="1:6" s="106" customFormat="1" ht="36" customHeight="1">
      <c r="A10" s="21" t="s">
        <v>87</v>
      </c>
      <c r="B10" s="20" t="s">
        <v>180</v>
      </c>
      <c r="C10" s="20"/>
      <c r="D10" s="29">
        <v>267000</v>
      </c>
    </row>
    <row r="11" spans="1:6" s="106" customFormat="1" ht="36" customHeight="1">
      <c r="A11" s="21" t="s">
        <v>87</v>
      </c>
      <c r="B11" s="20" t="s">
        <v>181</v>
      </c>
      <c r="C11" s="20"/>
      <c r="D11" s="29">
        <v>233000</v>
      </c>
    </row>
    <row r="12" spans="1:6" s="106" customFormat="1" ht="36" customHeight="1">
      <c r="A12" s="21" t="s">
        <v>87</v>
      </c>
      <c r="B12" s="20" t="s">
        <v>182</v>
      </c>
      <c r="C12" s="20"/>
      <c r="D12" s="29">
        <v>2285200</v>
      </c>
    </row>
    <row r="13" spans="1:6" s="106" customFormat="1" ht="36" customHeight="1">
      <c r="A13" s="21" t="s">
        <v>87</v>
      </c>
      <c r="B13" s="20" t="s">
        <v>183</v>
      </c>
      <c r="C13" s="20"/>
      <c r="D13" s="29">
        <v>4623470</v>
      </c>
    </row>
    <row r="14" spans="1:6" s="106" customFormat="1" ht="36" customHeight="1">
      <c r="A14" s="21" t="s">
        <v>90</v>
      </c>
      <c r="B14" s="20" t="s">
        <v>179</v>
      </c>
      <c r="C14" s="20"/>
      <c r="D14" s="29">
        <v>2990161</v>
      </c>
    </row>
    <row r="15" spans="1:6" s="106" customFormat="1" ht="36" customHeight="1">
      <c r="A15" s="21" t="s">
        <v>90</v>
      </c>
      <c r="B15" s="20" t="s">
        <v>180</v>
      </c>
      <c r="C15" s="20"/>
      <c r="D15" s="29">
        <v>273000</v>
      </c>
    </row>
    <row r="16" spans="1:6" s="106" customFormat="1" ht="36" customHeight="1">
      <c r="A16" s="21" t="s">
        <v>90</v>
      </c>
      <c r="B16" s="20" t="s">
        <v>184</v>
      </c>
      <c r="C16" s="20"/>
      <c r="D16" s="29">
        <v>156996</v>
      </c>
    </row>
    <row r="17" spans="1:4" s="106" customFormat="1" ht="36" customHeight="1">
      <c r="A17" s="21" t="s">
        <v>90</v>
      </c>
      <c r="B17" s="20" t="s">
        <v>182</v>
      </c>
      <c r="C17" s="20"/>
      <c r="D17" s="29">
        <v>780000</v>
      </c>
    </row>
    <row r="18" spans="1:4" s="106" customFormat="1" ht="36" customHeight="1">
      <c r="A18" s="21" t="s">
        <v>64</v>
      </c>
      <c r="B18" s="20" t="s">
        <v>179</v>
      </c>
      <c r="C18" s="20"/>
      <c r="D18" s="29">
        <v>4320771</v>
      </c>
    </row>
    <row r="19" spans="1:4" s="106" customFormat="1" ht="36" customHeight="1">
      <c r="A19" s="21" t="s">
        <v>64</v>
      </c>
      <c r="B19" s="20" t="s">
        <v>180</v>
      </c>
      <c r="C19" s="20"/>
      <c r="D19" s="29">
        <v>210000</v>
      </c>
    </row>
    <row r="20" spans="1:4" s="106" customFormat="1" ht="36" customHeight="1">
      <c r="A20" s="21" t="s">
        <v>64</v>
      </c>
      <c r="B20" s="20" t="s">
        <v>184</v>
      </c>
      <c r="C20" s="20"/>
      <c r="D20" s="29">
        <v>135000</v>
      </c>
    </row>
    <row r="21" spans="1:4" s="106" customFormat="1" ht="36" customHeight="1">
      <c r="A21" s="21" t="s">
        <v>64</v>
      </c>
      <c r="B21" s="20" t="s">
        <v>182</v>
      </c>
      <c r="C21" s="20"/>
      <c r="D21" s="29">
        <v>2279936</v>
      </c>
    </row>
    <row r="22" spans="1:4" s="106" customFormat="1" ht="36" customHeight="1">
      <c r="A22" s="21" t="s">
        <v>92</v>
      </c>
      <c r="B22" s="20" t="s">
        <v>179</v>
      </c>
      <c r="C22" s="20"/>
      <c r="D22" s="29">
        <v>6631012</v>
      </c>
    </row>
    <row r="23" spans="1:4" s="106" customFormat="1" ht="36" customHeight="1">
      <c r="A23" s="21" t="s">
        <v>92</v>
      </c>
      <c r="B23" s="20" t="s">
        <v>180</v>
      </c>
      <c r="C23" s="20"/>
      <c r="D23" s="29">
        <v>246000</v>
      </c>
    </row>
    <row r="24" spans="1:4" s="106" customFormat="1" ht="36" customHeight="1">
      <c r="A24" s="21" t="s">
        <v>92</v>
      </c>
      <c r="B24" s="20" t="s">
        <v>184</v>
      </c>
      <c r="C24" s="20"/>
      <c r="D24" s="29">
        <v>183000</v>
      </c>
    </row>
    <row r="25" spans="1:4" s="106" customFormat="1" ht="36" customHeight="1">
      <c r="A25" s="21" t="s">
        <v>92</v>
      </c>
      <c r="B25" s="20" t="s">
        <v>185</v>
      </c>
      <c r="C25" s="20"/>
      <c r="D25" s="29">
        <v>1941376</v>
      </c>
    </row>
    <row r="26" spans="1:4" s="106" customFormat="1" ht="36" customHeight="1">
      <c r="A26" s="40" t="s">
        <v>94</v>
      </c>
      <c r="B26" s="23" t="s">
        <v>179</v>
      </c>
      <c r="C26" s="23"/>
      <c r="D26" s="107">
        <v>8074548</v>
      </c>
    </row>
    <row r="27" spans="1:4" s="108" customFormat="1" ht="36" customHeight="1">
      <c r="A27" s="116" t="s">
        <v>94</v>
      </c>
      <c r="B27" s="113" t="s">
        <v>180</v>
      </c>
      <c r="C27" s="113"/>
      <c r="D27" s="117">
        <v>90000</v>
      </c>
    </row>
    <row r="28" spans="1:4" s="106" customFormat="1" ht="36" customHeight="1">
      <c r="A28" s="21" t="s">
        <v>94</v>
      </c>
      <c r="B28" s="20" t="s">
        <v>184</v>
      </c>
      <c r="C28" s="20"/>
      <c r="D28" s="29">
        <v>150000</v>
      </c>
    </row>
    <row r="29" spans="1:4" s="106" customFormat="1" ht="36" customHeight="1">
      <c r="A29" s="21" t="s">
        <v>94</v>
      </c>
      <c r="B29" s="20" t="s">
        <v>185</v>
      </c>
      <c r="C29" s="20"/>
      <c r="D29" s="29">
        <v>1850000</v>
      </c>
    </row>
    <row r="30" spans="1:4" s="106" customFormat="1" ht="36" customHeight="1">
      <c r="A30" s="21" t="s">
        <v>94</v>
      </c>
      <c r="B30" s="20" t="s">
        <v>183</v>
      </c>
      <c r="C30" s="20"/>
      <c r="D30" s="29">
        <v>480856</v>
      </c>
    </row>
    <row r="31" spans="1:4" s="106" customFormat="1" ht="36" customHeight="1">
      <c r="A31" s="21" t="s">
        <v>66</v>
      </c>
      <c r="B31" s="20" t="s">
        <v>179</v>
      </c>
      <c r="C31" s="20"/>
      <c r="D31" s="29">
        <v>8409920</v>
      </c>
    </row>
    <row r="32" spans="1:4" s="106" customFormat="1" ht="36" customHeight="1">
      <c r="A32" s="21" t="s">
        <v>66</v>
      </c>
      <c r="B32" s="20" t="s">
        <v>180</v>
      </c>
      <c r="C32" s="20"/>
      <c r="D32" s="29">
        <v>141000</v>
      </c>
    </row>
    <row r="33" spans="1:4" s="106" customFormat="1" ht="36" customHeight="1">
      <c r="A33" s="21" t="s">
        <v>66</v>
      </c>
      <c r="B33" s="20" t="s">
        <v>184</v>
      </c>
      <c r="C33" s="20"/>
      <c r="D33" s="29">
        <v>207000</v>
      </c>
    </row>
    <row r="34" spans="1:4" s="106" customFormat="1" ht="36" customHeight="1">
      <c r="A34" s="21" t="s">
        <v>66</v>
      </c>
      <c r="B34" s="20" t="s">
        <v>185</v>
      </c>
      <c r="C34" s="20"/>
      <c r="D34" s="29">
        <v>2570386</v>
      </c>
    </row>
    <row r="35" spans="1:4" s="106" customFormat="1" ht="36" customHeight="1">
      <c r="A35" s="21" t="s">
        <v>66</v>
      </c>
      <c r="B35" s="20" t="s">
        <v>183</v>
      </c>
      <c r="C35" s="20"/>
      <c r="D35" s="29">
        <v>385678</v>
      </c>
    </row>
    <row r="36" spans="1:4" s="106" customFormat="1" ht="36" customHeight="1">
      <c r="A36" s="19" t="s">
        <v>206</v>
      </c>
      <c r="B36" s="20"/>
      <c r="C36" s="20"/>
      <c r="D36" s="29">
        <f>SUM(D37:D112)</f>
        <v>128032567</v>
      </c>
    </row>
    <row r="37" spans="1:4" s="106" customFormat="1" ht="36" customHeight="1">
      <c r="A37" s="21" t="s">
        <v>68</v>
      </c>
      <c r="B37" s="20" t="s">
        <v>179</v>
      </c>
      <c r="C37" s="20"/>
      <c r="D37" s="29">
        <v>4419871</v>
      </c>
    </row>
    <row r="38" spans="1:4" s="106" customFormat="1" ht="36" customHeight="1">
      <c r="A38" s="21" t="s">
        <v>68</v>
      </c>
      <c r="B38" s="20" t="s">
        <v>180</v>
      </c>
      <c r="C38" s="20"/>
      <c r="D38" s="29">
        <v>30000</v>
      </c>
    </row>
    <row r="39" spans="1:4" s="106" customFormat="1" ht="36" customHeight="1">
      <c r="A39" s="21" t="s">
        <v>68</v>
      </c>
      <c r="B39" s="20" t="s">
        <v>184</v>
      </c>
      <c r="C39" s="20"/>
      <c r="D39" s="29">
        <v>37000</v>
      </c>
    </row>
    <row r="40" spans="1:4" s="106" customFormat="1" ht="36" customHeight="1">
      <c r="A40" s="21" t="s">
        <v>68</v>
      </c>
      <c r="B40" s="20" t="s">
        <v>185</v>
      </c>
      <c r="C40" s="20"/>
      <c r="D40" s="29">
        <v>1087800</v>
      </c>
    </row>
    <row r="41" spans="1:4" s="106" customFormat="1" ht="36" customHeight="1">
      <c r="A41" s="21" t="s">
        <v>68</v>
      </c>
      <c r="B41" s="20" t="s">
        <v>183</v>
      </c>
      <c r="C41" s="20"/>
      <c r="D41" s="29">
        <v>1438481</v>
      </c>
    </row>
    <row r="42" spans="1:4" s="106" customFormat="1" ht="36" customHeight="1">
      <c r="A42" s="21" t="s">
        <v>95</v>
      </c>
      <c r="B42" s="20" t="s">
        <v>179</v>
      </c>
      <c r="C42" s="20"/>
      <c r="D42" s="29">
        <v>3699360</v>
      </c>
    </row>
    <row r="43" spans="1:4" s="108" customFormat="1" ht="36" customHeight="1">
      <c r="A43" s="21" t="s">
        <v>95</v>
      </c>
      <c r="B43" s="20" t="s">
        <v>180</v>
      </c>
      <c r="C43" s="20"/>
      <c r="D43" s="29">
        <v>57000</v>
      </c>
    </row>
    <row r="44" spans="1:4" s="106" customFormat="1" ht="36" customHeight="1">
      <c r="A44" s="21" t="s">
        <v>95</v>
      </c>
      <c r="B44" s="20" t="s">
        <v>184</v>
      </c>
      <c r="C44" s="20"/>
      <c r="D44" s="29">
        <v>29000</v>
      </c>
    </row>
    <row r="45" spans="1:4" s="106" customFormat="1" ht="36" customHeight="1">
      <c r="A45" s="21" t="s">
        <v>95</v>
      </c>
      <c r="B45" s="20" t="s">
        <v>185</v>
      </c>
      <c r="C45" s="20"/>
      <c r="D45" s="29">
        <v>500000</v>
      </c>
    </row>
    <row r="46" spans="1:4" s="106" customFormat="1" ht="36" customHeight="1">
      <c r="A46" s="21" t="s">
        <v>95</v>
      </c>
      <c r="B46" s="20" t="s">
        <v>183</v>
      </c>
      <c r="C46" s="20"/>
      <c r="D46" s="29">
        <v>1990176</v>
      </c>
    </row>
    <row r="47" spans="1:4" s="106" customFormat="1" ht="36" customHeight="1">
      <c r="A47" s="40" t="s">
        <v>69</v>
      </c>
      <c r="B47" s="23" t="s">
        <v>179</v>
      </c>
      <c r="C47" s="23"/>
      <c r="D47" s="107">
        <v>4885000</v>
      </c>
    </row>
    <row r="48" spans="1:4" s="106" customFormat="1" ht="36" customHeight="1">
      <c r="A48" s="116" t="s">
        <v>69</v>
      </c>
      <c r="B48" s="113" t="s">
        <v>180</v>
      </c>
      <c r="C48" s="113"/>
      <c r="D48" s="117">
        <v>96000</v>
      </c>
    </row>
    <row r="49" spans="1:4" s="106" customFormat="1" ht="36" customHeight="1">
      <c r="A49" s="21" t="s">
        <v>69</v>
      </c>
      <c r="B49" s="20" t="s">
        <v>184</v>
      </c>
      <c r="C49" s="20"/>
      <c r="D49" s="29">
        <v>37000</v>
      </c>
    </row>
    <row r="50" spans="1:4" s="106" customFormat="1" ht="36" customHeight="1">
      <c r="A50" s="21" t="s">
        <v>69</v>
      </c>
      <c r="B50" s="20" t="s">
        <v>185</v>
      </c>
      <c r="C50" s="20"/>
      <c r="D50" s="29">
        <v>929850</v>
      </c>
    </row>
    <row r="51" spans="1:4" s="106" customFormat="1" ht="36" customHeight="1">
      <c r="A51" s="21" t="s">
        <v>69</v>
      </c>
      <c r="B51" s="20" t="s">
        <v>183</v>
      </c>
      <c r="C51" s="20"/>
      <c r="D51" s="29">
        <v>5402994</v>
      </c>
    </row>
    <row r="52" spans="1:4" s="106" customFormat="1" ht="36" customHeight="1">
      <c r="A52" s="21" t="s">
        <v>83</v>
      </c>
      <c r="B52" s="20" t="s">
        <v>179</v>
      </c>
      <c r="C52" s="20"/>
      <c r="D52" s="29">
        <v>3346400</v>
      </c>
    </row>
    <row r="53" spans="1:4" s="106" customFormat="1" ht="36" customHeight="1">
      <c r="A53" s="21" t="s">
        <v>83</v>
      </c>
      <c r="B53" s="20" t="s">
        <v>180</v>
      </c>
      <c r="C53" s="20"/>
      <c r="D53" s="29">
        <v>69000</v>
      </c>
    </row>
    <row r="54" spans="1:4" s="106" customFormat="1" ht="36" customHeight="1">
      <c r="A54" s="21" t="s">
        <v>83</v>
      </c>
      <c r="B54" s="20" t="s">
        <v>184</v>
      </c>
      <c r="C54" s="20"/>
      <c r="D54" s="29">
        <v>42000</v>
      </c>
    </row>
    <row r="55" spans="1:4" s="106" customFormat="1" ht="36" customHeight="1">
      <c r="A55" s="21" t="s">
        <v>83</v>
      </c>
      <c r="B55" s="20" t="s">
        <v>185</v>
      </c>
      <c r="C55" s="20"/>
      <c r="D55" s="29">
        <v>1118175</v>
      </c>
    </row>
    <row r="56" spans="1:4" s="106" customFormat="1" ht="36" customHeight="1">
      <c r="A56" s="21" t="s">
        <v>83</v>
      </c>
      <c r="B56" s="20" t="s">
        <v>183</v>
      </c>
      <c r="C56" s="20"/>
      <c r="D56" s="29">
        <v>1484284</v>
      </c>
    </row>
    <row r="57" spans="1:4" s="106" customFormat="1" ht="36" customHeight="1">
      <c r="A57" s="21" t="s">
        <v>70</v>
      </c>
      <c r="B57" s="20" t="s">
        <v>179</v>
      </c>
      <c r="C57" s="20"/>
      <c r="D57" s="29">
        <v>5181910</v>
      </c>
    </row>
    <row r="58" spans="1:4" s="106" customFormat="1" ht="36" customHeight="1">
      <c r="A58" s="21" t="s">
        <v>70</v>
      </c>
      <c r="B58" s="20" t="s">
        <v>180</v>
      </c>
      <c r="C58" s="20"/>
      <c r="D58" s="29">
        <v>39000</v>
      </c>
    </row>
    <row r="59" spans="1:4" s="106" customFormat="1" ht="36" customHeight="1">
      <c r="A59" s="21" t="s">
        <v>70</v>
      </c>
      <c r="B59" s="20" t="s">
        <v>184</v>
      </c>
      <c r="C59" s="20"/>
      <c r="D59" s="29">
        <v>45000</v>
      </c>
    </row>
    <row r="60" spans="1:4" s="106" customFormat="1" ht="36" customHeight="1">
      <c r="A60" s="21" t="s">
        <v>70</v>
      </c>
      <c r="B60" s="20" t="s">
        <v>185</v>
      </c>
      <c r="C60" s="20"/>
      <c r="D60" s="29">
        <v>1119000</v>
      </c>
    </row>
    <row r="61" spans="1:4" s="106" customFormat="1" ht="36" customHeight="1">
      <c r="A61" s="21" t="s">
        <v>70</v>
      </c>
      <c r="B61" s="20" t="s">
        <v>183</v>
      </c>
      <c r="C61" s="20"/>
      <c r="D61" s="29">
        <v>2058810</v>
      </c>
    </row>
    <row r="62" spans="1:4" s="106" customFormat="1" ht="36" customHeight="1">
      <c r="A62" s="21" t="s">
        <v>81</v>
      </c>
      <c r="B62" s="20" t="s">
        <v>179</v>
      </c>
      <c r="C62" s="20"/>
      <c r="D62" s="29">
        <v>5999429</v>
      </c>
    </row>
    <row r="63" spans="1:4" s="106" customFormat="1" ht="36" customHeight="1">
      <c r="A63" s="21" t="s">
        <v>81</v>
      </c>
      <c r="B63" s="20" t="s">
        <v>180</v>
      </c>
      <c r="C63" s="20"/>
      <c r="D63" s="29">
        <v>57000</v>
      </c>
    </row>
    <row r="64" spans="1:4" s="106" customFormat="1" ht="36" customHeight="1">
      <c r="A64" s="21" t="s">
        <v>81</v>
      </c>
      <c r="B64" s="20" t="s">
        <v>184</v>
      </c>
      <c r="C64" s="20"/>
      <c r="D64" s="29">
        <v>100806</v>
      </c>
    </row>
    <row r="65" spans="1:4" s="106" customFormat="1" ht="36" customHeight="1">
      <c r="A65" s="21" t="s">
        <v>81</v>
      </c>
      <c r="B65" s="20" t="s">
        <v>185</v>
      </c>
      <c r="C65" s="20"/>
      <c r="D65" s="29">
        <v>1097280</v>
      </c>
    </row>
    <row r="66" spans="1:4" s="106" customFormat="1" ht="36" customHeight="1">
      <c r="A66" s="21" t="s">
        <v>81</v>
      </c>
      <c r="B66" s="20" t="s">
        <v>183</v>
      </c>
      <c r="C66" s="20"/>
      <c r="D66" s="29">
        <v>8962780</v>
      </c>
    </row>
    <row r="67" spans="1:4" s="106" customFormat="1" ht="36" customHeight="1">
      <c r="A67" s="21" t="s">
        <v>71</v>
      </c>
      <c r="B67" s="20" t="s">
        <v>179</v>
      </c>
      <c r="C67" s="20"/>
      <c r="D67" s="29">
        <v>4808000</v>
      </c>
    </row>
    <row r="68" spans="1:4" s="106" customFormat="1" ht="36" customHeight="1">
      <c r="A68" s="40" t="s">
        <v>71</v>
      </c>
      <c r="B68" s="23" t="s">
        <v>180</v>
      </c>
      <c r="C68" s="23"/>
      <c r="D68" s="107">
        <v>27000</v>
      </c>
    </row>
    <row r="69" spans="1:4" s="106" customFormat="1" ht="36" customHeight="1">
      <c r="A69" s="116" t="s">
        <v>71</v>
      </c>
      <c r="B69" s="113" t="s">
        <v>184</v>
      </c>
      <c r="C69" s="113"/>
      <c r="D69" s="117">
        <v>43000</v>
      </c>
    </row>
    <row r="70" spans="1:4" s="106" customFormat="1" ht="36" customHeight="1">
      <c r="A70" s="21" t="s">
        <v>71</v>
      </c>
      <c r="B70" s="20" t="s">
        <v>185</v>
      </c>
      <c r="C70" s="20"/>
      <c r="D70" s="29">
        <v>813201</v>
      </c>
    </row>
    <row r="71" spans="1:4" s="106" customFormat="1" ht="36" customHeight="1">
      <c r="A71" s="21" t="s">
        <v>71</v>
      </c>
      <c r="B71" s="20" t="s">
        <v>183</v>
      </c>
      <c r="C71" s="20"/>
      <c r="D71" s="29">
        <v>160738</v>
      </c>
    </row>
    <row r="72" spans="1:4" s="106" customFormat="1" ht="36" customHeight="1">
      <c r="A72" s="21" t="s">
        <v>97</v>
      </c>
      <c r="B72" s="20" t="s">
        <v>179</v>
      </c>
      <c r="C72" s="20"/>
      <c r="D72" s="29">
        <v>4956315</v>
      </c>
    </row>
    <row r="73" spans="1:4" s="106" customFormat="1" ht="36" customHeight="1">
      <c r="A73" s="21" t="s">
        <v>97</v>
      </c>
      <c r="B73" s="20" t="s">
        <v>180</v>
      </c>
      <c r="C73" s="20"/>
      <c r="D73" s="29">
        <v>45000</v>
      </c>
    </row>
    <row r="74" spans="1:4" s="106" customFormat="1" ht="36" customHeight="1">
      <c r="A74" s="21" t="s">
        <v>97</v>
      </c>
      <c r="B74" s="20" t="s">
        <v>184</v>
      </c>
      <c r="C74" s="20"/>
      <c r="D74" s="29">
        <v>55843</v>
      </c>
    </row>
    <row r="75" spans="1:4" s="106" customFormat="1" ht="36" customHeight="1">
      <c r="A75" s="21" t="s">
        <v>97</v>
      </c>
      <c r="B75" s="20" t="s">
        <v>185</v>
      </c>
      <c r="C75" s="20"/>
      <c r="D75" s="29">
        <v>2421330</v>
      </c>
    </row>
    <row r="76" spans="1:4" s="106" customFormat="1" ht="36" customHeight="1">
      <c r="A76" s="21" t="s">
        <v>97</v>
      </c>
      <c r="B76" s="20" t="s">
        <v>183</v>
      </c>
      <c r="C76" s="20"/>
      <c r="D76" s="29">
        <v>1134654</v>
      </c>
    </row>
    <row r="77" spans="1:4" s="106" customFormat="1" ht="36" customHeight="1">
      <c r="A77" s="21" t="s">
        <v>97</v>
      </c>
      <c r="B77" s="20" t="s">
        <v>186</v>
      </c>
      <c r="C77" s="20"/>
      <c r="D77" s="29">
        <v>240000</v>
      </c>
    </row>
    <row r="78" spans="1:4" s="106" customFormat="1" ht="36" customHeight="1">
      <c r="A78" s="21" t="s">
        <v>72</v>
      </c>
      <c r="B78" s="20" t="s">
        <v>179</v>
      </c>
      <c r="C78" s="20"/>
      <c r="D78" s="29">
        <v>5209375</v>
      </c>
    </row>
    <row r="79" spans="1:4" s="106" customFormat="1" ht="36" customHeight="1">
      <c r="A79" s="21" t="s">
        <v>72</v>
      </c>
      <c r="B79" s="20" t="s">
        <v>180</v>
      </c>
      <c r="C79" s="20"/>
      <c r="D79" s="29">
        <v>30000</v>
      </c>
    </row>
    <row r="80" spans="1:4" s="106" customFormat="1" ht="36" customHeight="1">
      <c r="A80" s="21" t="s">
        <v>72</v>
      </c>
      <c r="B80" s="20" t="s">
        <v>184</v>
      </c>
      <c r="C80" s="20"/>
      <c r="D80" s="29">
        <v>45948</v>
      </c>
    </row>
    <row r="81" spans="1:4" s="106" customFormat="1" ht="36" customHeight="1">
      <c r="A81" s="21" t="s">
        <v>72</v>
      </c>
      <c r="B81" s="20" t="s">
        <v>185</v>
      </c>
      <c r="C81" s="20"/>
      <c r="D81" s="29">
        <v>1090400</v>
      </c>
    </row>
    <row r="82" spans="1:4" s="106" customFormat="1" ht="36" customHeight="1">
      <c r="A82" s="21" t="s">
        <v>72</v>
      </c>
      <c r="B82" s="20" t="s">
        <v>187</v>
      </c>
      <c r="C82" s="20"/>
      <c r="D82" s="29">
        <v>10766242</v>
      </c>
    </row>
    <row r="83" spans="1:4" s="106" customFormat="1" ht="36" customHeight="1">
      <c r="A83" s="21" t="s">
        <v>72</v>
      </c>
      <c r="B83" s="20" t="s">
        <v>188</v>
      </c>
      <c r="C83" s="20"/>
      <c r="D83" s="29">
        <v>392000</v>
      </c>
    </row>
    <row r="84" spans="1:4" s="106" customFormat="1" ht="36" customHeight="1">
      <c r="A84" s="21" t="s">
        <v>84</v>
      </c>
      <c r="B84" s="20" t="s">
        <v>179</v>
      </c>
      <c r="C84" s="20"/>
      <c r="D84" s="29">
        <v>3109443</v>
      </c>
    </row>
    <row r="85" spans="1:4" s="106" customFormat="1" ht="36" customHeight="1">
      <c r="A85" s="21" t="s">
        <v>84</v>
      </c>
      <c r="B85" s="20" t="s">
        <v>180</v>
      </c>
      <c r="C85" s="20"/>
      <c r="D85" s="29">
        <v>42000</v>
      </c>
    </row>
    <row r="86" spans="1:4" s="106" customFormat="1" ht="36" customHeight="1">
      <c r="A86" s="21" t="s">
        <v>84</v>
      </c>
      <c r="B86" s="20" t="s">
        <v>184</v>
      </c>
      <c r="C86" s="20"/>
      <c r="D86" s="29">
        <v>20871</v>
      </c>
    </row>
    <row r="87" spans="1:4" s="106" customFormat="1" ht="36" customHeight="1">
      <c r="A87" s="21" t="s">
        <v>84</v>
      </c>
      <c r="B87" s="20" t="s">
        <v>185</v>
      </c>
      <c r="C87" s="20"/>
      <c r="D87" s="29">
        <v>703366</v>
      </c>
    </row>
    <row r="88" spans="1:4" s="106" customFormat="1" ht="36" customHeight="1">
      <c r="A88" s="21" t="s">
        <v>84</v>
      </c>
      <c r="B88" s="20" t="s">
        <v>183</v>
      </c>
      <c r="C88" s="20"/>
      <c r="D88" s="29">
        <v>886475</v>
      </c>
    </row>
    <row r="89" spans="1:4" s="106" customFormat="1" ht="36" customHeight="1">
      <c r="A89" s="40" t="s">
        <v>73</v>
      </c>
      <c r="B89" s="23" t="s">
        <v>179</v>
      </c>
      <c r="C89" s="23"/>
      <c r="D89" s="107">
        <v>6973700</v>
      </c>
    </row>
    <row r="90" spans="1:4" s="106" customFormat="1" ht="36" customHeight="1">
      <c r="A90" s="116" t="s">
        <v>73</v>
      </c>
      <c r="B90" s="113" t="s">
        <v>180</v>
      </c>
      <c r="C90" s="113"/>
      <c r="D90" s="117">
        <v>33000</v>
      </c>
    </row>
    <row r="91" spans="1:4" s="106" customFormat="1" ht="36" customHeight="1">
      <c r="A91" s="21" t="s">
        <v>73</v>
      </c>
      <c r="B91" s="20" t="s">
        <v>184</v>
      </c>
      <c r="C91" s="20"/>
      <c r="D91" s="29">
        <v>72000</v>
      </c>
    </row>
    <row r="92" spans="1:4" s="106" customFormat="1" ht="36" customHeight="1">
      <c r="A92" s="21" t="s">
        <v>73</v>
      </c>
      <c r="B92" s="20" t="s">
        <v>185</v>
      </c>
      <c r="C92" s="20"/>
      <c r="D92" s="29">
        <v>1404800</v>
      </c>
    </row>
    <row r="93" spans="1:4" s="106" customFormat="1" ht="36" customHeight="1">
      <c r="A93" s="21" t="s">
        <v>73</v>
      </c>
      <c r="B93" s="20" t="s">
        <v>183</v>
      </c>
      <c r="C93" s="20"/>
      <c r="D93" s="29">
        <v>612300</v>
      </c>
    </row>
    <row r="94" spans="1:4" s="106" customFormat="1" ht="30" customHeight="1">
      <c r="A94" s="21" t="s">
        <v>74</v>
      </c>
      <c r="B94" s="20" t="s">
        <v>179</v>
      </c>
      <c r="C94" s="20"/>
      <c r="D94" s="29">
        <v>5123664</v>
      </c>
    </row>
    <row r="95" spans="1:4" s="106" customFormat="1" ht="36" customHeight="1">
      <c r="A95" s="21" t="s">
        <v>74</v>
      </c>
      <c r="B95" s="20" t="s">
        <v>180</v>
      </c>
      <c r="C95" s="20"/>
      <c r="D95" s="29">
        <v>12000</v>
      </c>
    </row>
    <row r="96" spans="1:4" s="106" customFormat="1" ht="36" customHeight="1">
      <c r="A96" s="21" t="s">
        <v>74</v>
      </c>
      <c r="B96" s="20" t="s">
        <v>184</v>
      </c>
      <c r="C96" s="20"/>
      <c r="D96" s="29">
        <v>19000</v>
      </c>
    </row>
    <row r="97" spans="1:4" s="106" customFormat="1" ht="36" customHeight="1">
      <c r="A97" s="21" t="s">
        <v>74</v>
      </c>
      <c r="B97" s="20" t="s">
        <v>185</v>
      </c>
      <c r="C97" s="20"/>
      <c r="D97" s="29">
        <v>1509920</v>
      </c>
    </row>
    <row r="98" spans="1:4" s="106" customFormat="1" ht="36" customHeight="1">
      <c r="A98" s="21" t="s">
        <v>74</v>
      </c>
      <c r="B98" s="20" t="s">
        <v>189</v>
      </c>
      <c r="C98" s="20"/>
      <c r="D98" s="29">
        <v>105103</v>
      </c>
    </row>
    <row r="99" spans="1:4" s="106" customFormat="1" ht="36" customHeight="1">
      <c r="A99" s="21" t="s">
        <v>74</v>
      </c>
      <c r="B99" s="20" t="s">
        <v>183</v>
      </c>
      <c r="C99" s="20"/>
      <c r="D99" s="29">
        <v>2090244</v>
      </c>
    </row>
    <row r="100" spans="1:4" s="106" customFormat="1" ht="30" customHeight="1">
      <c r="A100" s="21" t="s">
        <v>75</v>
      </c>
      <c r="B100" s="20" t="s">
        <v>179</v>
      </c>
      <c r="C100" s="20"/>
      <c r="D100" s="29">
        <v>4693559</v>
      </c>
    </row>
    <row r="101" spans="1:4" s="106" customFormat="1" ht="36" customHeight="1">
      <c r="A101" s="21" t="s">
        <v>75</v>
      </c>
      <c r="B101" s="20" t="s">
        <v>180</v>
      </c>
      <c r="C101" s="20"/>
      <c r="D101" s="29">
        <v>15000</v>
      </c>
    </row>
    <row r="102" spans="1:4" s="106" customFormat="1" ht="36" customHeight="1">
      <c r="A102" s="21" t="s">
        <v>75</v>
      </c>
      <c r="B102" s="20" t="s">
        <v>184</v>
      </c>
      <c r="C102" s="20"/>
      <c r="D102" s="29">
        <v>30000</v>
      </c>
    </row>
    <row r="103" spans="1:4" s="106" customFormat="1" ht="36" customHeight="1">
      <c r="A103" s="21" t="s">
        <v>75</v>
      </c>
      <c r="B103" s="20" t="s">
        <v>185</v>
      </c>
      <c r="C103" s="20"/>
      <c r="D103" s="29">
        <v>1078080</v>
      </c>
    </row>
    <row r="104" spans="1:4" s="106" customFormat="1" ht="36" customHeight="1">
      <c r="A104" s="21" t="s">
        <v>75</v>
      </c>
      <c r="B104" s="20" t="s">
        <v>183</v>
      </c>
      <c r="C104" s="20"/>
      <c r="D104" s="29">
        <v>2112124</v>
      </c>
    </row>
    <row r="105" spans="1:4" s="106" customFormat="1" ht="36" customHeight="1">
      <c r="A105" s="21" t="s">
        <v>75</v>
      </c>
      <c r="B105" s="20" t="s">
        <v>186</v>
      </c>
      <c r="C105" s="20"/>
      <c r="D105" s="29">
        <v>461738</v>
      </c>
    </row>
    <row r="106" spans="1:4" s="106" customFormat="1" ht="30" customHeight="1">
      <c r="A106" s="21" t="s">
        <v>82</v>
      </c>
      <c r="B106" s="20" t="s">
        <v>179</v>
      </c>
      <c r="C106" s="20"/>
      <c r="D106" s="29">
        <v>3668576</v>
      </c>
    </row>
    <row r="107" spans="1:4" s="106" customFormat="1" ht="36" customHeight="1">
      <c r="A107" s="21" t="s">
        <v>82</v>
      </c>
      <c r="B107" s="20" t="s">
        <v>180</v>
      </c>
      <c r="C107" s="20"/>
      <c r="D107" s="29">
        <v>15000</v>
      </c>
    </row>
    <row r="108" spans="1:4" s="106" customFormat="1" ht="36" customHeight="1">
      <c r="A108" s="21" t="s">
        <v>82</v>
      </c>
      <c r="B108" s="20" t="s">
        <v>184</v>
      </c>
      <c r="C108" s="20"/>
      <c r="D108" s="29">
        <v>30000</v>
      </c>
    </row>
    <row r="109" spans="1:4" s="106" customFormat="1" ht="36" customHeight="1">
      <c r="A109" s="21" t="s">
        <v>82</v>
      </c>
      <c r="B109" s="20" t="s">
        <v>185</v>
      </c>
      <c r="C109" s="20"/>
      <c r="D109" s="29">
        <v>1518400</v>
      </c>
    </row>
    <row r="110" spans="1:4" s="106" customFormat="1" ht="36" customHeight="1">
      <c r="A110" s="40" t="s">
        <v>82</v>
      </c>
      <c r="B110" s="23" t="s">
        <v>190</v>
      </c>
      <c r="C110" s="23"/>
      <c r="D110" s="107">
        <v>1040910</v>
      </c>
    </row>
    <row r="111" spans="1:4" s="106" customFormat="1" ht="36" customHeight="1">
      <c r="A111" s="116" t="s">
        <v>82</v>
      </c>
      <c r="B111" s="113" t="s">
        <v>183</v>
      </c>
      <c r="C111" s="113"/>
      <c r="D111" s="117">
        <v>2915492</v>
      </c>
    </row>
    <row r="112" spans="1:4" s="106" customFormat="1" ht="36" customHeight="1">
      <c r="A112" s="21" t="s">
        <v>82</v>
      </c>
      <c r="B112" s="20" t="s">
        <v>191</v>
      </c>
      <c r="C112" s="20"/>
      <c r="D112" s="29">
        <v>136350</v>
      </c>
    </row>
    <row r="113" spans="1:4" s="106" customFormat="1" ht="36" customHeight="1">
      <c r="A113" s="19" t="s">
        <v>13</v>
      </c>
      <c r="B113" s="20"/>
      <c r="C113" s="20"/>
      <c r="D113" s="29">
        <f>SUM(D114:D123)</f>
        <v>11874606</v>
      </c>
    </row>
    <row r="114" spans="1:4" s="106" customFormat="1" ht="30" customHeight="1">
      <c r="A114" s="21" t="s">
        <v>98</v>
      </c>
      <c r="B114" s="20" t="s">
        <v>179</v>
      </c>
      <c r="C114" s="20"/>
      <c r="D114" s="29">
        <v>2978234</v>
      </c>
    </row>
    <row r="115" spans="1:4" s="106" customFormat="1" ht="36" customHeight="1">
      <c r="A115" s="21" t="s">
        <v>98</v>
      </c>
      <c r="B115" s="20" t="s">
        <v>180</v>
      </c>
      <c r="C115" s="20"/>
      <c r="D115" s="29">
        <v>18000</v>
      </c>
    </row>
    <row r="116" spans="1:4" s="106" customFormat="1" ht="36" customHeight="1">
      <c r="A116" s="21" t="s">
        <v>98</v>
      </c>
      <c r="B116" s="20" t="s">
        <v>184</v>
      </c>
      <c r="C116" s="20"/>
      <c r="D116" s="29">
        <v>30000</v>
      </c>
    </row>
    <row r="117" spans="1:4" s="106" customFormat="1" ht="36" customHeight="1">
      <c r="A117" s="21" t="s">
        <v>98</v>
      </c>
      <c r="B117" s="20" t="s">
        <v>185</v>
      </c>
      <c r="C117" s="20"/>
      <c r="D117" s="29">
        <v>425000</v>
      </c>
    </row>
    <row r="118" spans="1:4" s="106" customFormat="1" ht="36" customHeight="1">
      <c r="A118" s="21" t="s">
        <v>98</v>
      </c>
      <c r="B118" s="20" t="s">
        <v>183</v>
      </c>
      <c r="C118" s="20"/>
      <c r="D118" s="29">
        <v>1494432</v>
      </c>
    </row>
    <row r="119" spans="1:4" s="106" customFormat="1" ht="30" customHeight="1">
      <c r="A119" s="21" t="s">
        <v>76</v>
      </c>
      <c r="B119" s="20" t="s">
        <v>179</v>
      </c>
      <c r="C119" s="20"/>
      <c r="D119" s="29">
        <v>3376997</v>
      </c>
    </row>
    <row r="120" spans="1:4" s="106" customFormat="1" ht="36" customHeight="1">
      <c r="A120" s="21" t="s">
        <v>76</v>
      </c>
      <c r="B120" s="20" t="s">
        <v>184</v>
      </c>
      <c r="C120" s="20"/>
      <c r="D120" s="29">
        <v>30000</v>
      </c>
    </row>
    <row r="121" spans="1:4" s="106" customFormat="1" ht="36" customHeight="1">
      <c r="A121" s="21" t="s">
        <v>76</v>
      </c>
      <c r="B121" s="20" t="s">
        <v>185</v>
      </c>
      <c r="C121" s="20"/>
      <c r="D121" s="29">
        <v>1412320</v>
      </c>
    </row>
    <row r="122" spans="1:4" s="106" customFormat="1" ht="36" customHeight="1">
      <c r="A122" s="21" t="s">
        <v>76</v>
      </c>
      <c r="B122" s="20" t="s">
        <v>183</v>
      </c>
      <c r="C122" s="20"/>
      <c r="D122" s="29">
        <v>1951973</v>
      </c>
    </row>
    <row r="123" spans="1:4" s="106" customFormat="1" ht="59.4" customHeight="1">
      <c r="A123" s="40" t="s">
        <v>76</v>
      </c>
      <c r="B123" s="23" t="s">
        <v>192</v>
      </c>
      <c r="C123" s="23"/>
      <c r="D123" s="107">
        <v>157650</v>
      </c>
    </row>
    <row r="124" spans="1:4" ht="30" customHeight="1"/>
  </sheetData>
  <autoFilter ref="A5:F123" xr:uid="{00000000-0009-0000-0000-000004000000}"/>
  <mergeCells count="3">
    <mergeCell ref="A2:D2"/>
    <mergeCell ref="A3:D3"/>
    <mergeCell ref="B4:C4"/>
  </mergeCells>
  <phoneticPr fontId="25" type="noConversion"/>
  <printOptions horizontalCentered="1"/>
  <pageMargins left="0.59055118110236227" right="0.59055118110236227" top="0.47244094488188981" bottom="0.47244094488188981" header="0.31496062992125984" footer="0.19685039370078741"/>
  <pageSetup paperSize="9" scale="92" fitToHeight="100" pageOrder="overThenDown" orientation="portrait" r:id="rId1"/>
  <headerFooter>
    <oddHeader>&amp;R&amp;"標楷體,標準"&amp;16附表</oddHeader>
    <oddFooter>&amp;C&amp;"標楷體,標準"&amp;16&amp;P</oddFooter>
  </headerFooter>
  <rowBreaks count="1" manualBreakCount="1">
    <brk id="4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EC416-D044-424E-B268-4A0D2D505806}">
  <sheetPr>
    <pageSetUpPr fitToPage="1"/>
  </sheetPr>
  <dimension ref="A1:D149"/>
  <sheetViews>
    <sheetView tabSelected="1" view="pageBreakPreview" zoomScale="90" zoomScaleNormal="80" zoomScaleSheetLayoutView="90" workbookViewId="0">
      <pane xSplit="1" ySplit="4" topLeftCell="B5" activePane="bottomRight" state="frozen"/>
      <selection activeCell="D18" sqref="D18"/>
      <selection pane="topRight" activeCell="D18" sqref="D18"/>
      <selection pane="bottomLeft" activeCell="D18" sqref="D18"/>
      <selection pane="bottomRight" activeCell="D18" sqref="D18"/>
    </sheetView>
  </sheetViews>
  <sheetFormatPr defaultColWidth="9" defaultRowHeight="21.9" customHeight="1"/>
  <cols>
    <col min="1" max="1" width="25.77734375" style="9" customWidth="1"/>
    <col min="2" max="2" width="30.6640625" style="13" customWidth="1"/>
    <col min="3" max="3" width="20.6640625" style="9" customWidth="1"/>
    <col min="4" max="4" width="20.6640625" style="10" customWidth="1"/>
    <col min="5" max="5" width="36.21875" style="8" customWidth="1"/>
    <col min="6" max="256" width="9" style="8"/>
    <col min="257" max="257" width="25.77734375" style="8" customWidth="1"/>
    <col min="258" max="258" width="30.6640625" style="8" customWidth="1"/>
    <col min="259" max="260" width="20.6640625" style="8" customWidth="1"/>
    <col min="261" max="261" width="36.21875" style="8" customWidth="1"/>
    <col min="262" max="512" width="9" style="8"/>
    <col min="513" max="513" width="25.77734375" style="8" customWidth="1"/>
    <col min="514" max="514" width="30.6640625" style="8" customWidth="1"/>
    <col min="515" max="516" width="20.6640625" style="8" customWidth="1"/>
    <col min="517" max="517" width="36.21875" style="8" customWidth="1"/>
    <col min="518" max="768" width="9" style="8"/>
    <col min="769" max="769" width="25.77734375" style="8" customWidth="1"/>
    <col min="770" max="770" width="30.6640625" style="8" customWidth="1"/>
    <col min="771" max="772" width="20.6640625" style="8" customWidth="1"/>
    <col min="773" max="773" width="36.21875" style="8" customWidth="1"/>
    <col min="774" max="1024" width="9" style="8"/>
    <col min="1025" max="1025" width="25.77734375" style="8" customWidth="1"/>
    <col min="1026" max="1026" width="30.6640625" style="8" customWidth="1"/>
    <col min="1027" max="1028" width="20.6640625" style="8" customWidth="1"/>
    <col min="1029" max="1029" width="36.21875" style="8" customWidth="1"/>
    <col min="1030" max="1280" width="9" style="8"/>
    <col min="1281" max="1281" width="25.77734375" style="8" customWidth="1"/>
    <col min="1282" max="1282" width="30.6640625" style="8" customWidth="1"/>
    <col min="1283" max="1284" width="20.6640625" style="8" customWidth="1"/>
    <col min="1285" max="1285" width="36.21875" style="8" customWidth="1"/>
    <col min="1286" max="1536" width="9" style="8"/>
    <col min="1537" max="1537" width="25.77734375" style="8" customWidth="1"/>
    <col min="1538" max="1538" width="30.6640625" style="8" customWidth="1"/>
    <col min="1539" max="1540" width="20.6640625" style="8" customWidth="1"/>
    <col min="1541" max="1541" width="36.21875" style="8" customWidth="1"/>
    <col min="1542" max="1792" width="9" style="8"/>
    <col min="1793" max="1793" width="25.77734375" style="8" customWidth="1"/>
    <col min="1794" max="1794" width="30.6640625" style="8" customWidth="1"/>
    <col min="1795" max="1796" width="20.6640625" style="8" customWidth="1"/>
    <col min="1797" max="1797" width="36.21875" style="8" customWidth="1"/>
    <col min="1798" max="2048" width="9" style="8"/>
    <col min="2049" max="2049" width="25.77734375" style="8" customWidth="1"/>
    <col min="2050" max="2050" width="30.6640625" style="8" customWidth="1"/>
    <col min="2051" max="2052" width="20.6640625" style="8" customWidth="1"/>
    <col min="2053" max="2053" width="36.21875" style="8" customWidth="1"/>
    <col min="2054" max="2304" width="9" style="8"/>
    <col min="2305" max="2305" width="25.77734375" style="8" customWidth="1"/>
    <col min="2306" max="2306" width="30.6640625" style="8" customWidth="1"/>
    <col min="2307" max="2308" width="20.6640625" style="8" customWidth="1"/>
    <col min="2309" max="2309" width="36.21875" style="8" customWidth="1"/>
    <col min="2310" max="2560" width="9" style="8"/>
    <col min="2561" max="2561" width="25.77734375" style="8" customWidth="1"/>
    <col min="2562" max="2562" width="30.6640625" style="8" customWidth="1"/>
    <col min="2563" max="2564" width="20.6640625" style="8" customWidth="1"/>
    <col min="2565" max="2565" width="36.21875" style="8" customWidth="1"/>
    <col min="2566" max="2816" width="9" style="8"/>
    <col min="2817" max="2817" width="25.77734375" style="8" customWidth="1"/>
    <col min="2818" max="2818" width="30.6640625" style="8" customWidth="1"/>
    <col min="2819" max="2820" width="20.6640625" style="8" customWidth="1"/>
    <col min="2821" max="2821" width="36.21875" style="8" customWidth="1"/>
    <col min="2822" max="3072" width="9" style="8"/>
    <col min="3073" max="3073" width="25.77734375" style="8" customWidth="1"/>
    <col min="3074" max="3074" width="30.6640625" style="8" customWidth="1"/>
    <col min="3075" max="3076" width="20.6640625" style="8" customWidth="1"/>
    <col min="3077" max="3077" width="36.21875" style="8" customWidth="1"/>
    <col min="3078" max="3328" width="9" style="8"/>
    <col min="3329" max="3329" width="25.77734375" style="8" customWidth="1"/>
    <col min="3330" max="3330" width="30.6640625" style="8" customWidth="1"/>
    <col min="3331" max="3332" width="20.6640625" style="8" customWidth="1"/>
    <col min="3333" max="3333" width="36.21875" style="8" customWidth="1"/>
    <col min="3334" max="3584" width="9" style="8"/>
    <col min="3585" max="3585" width="25.77734375" style="8" customWidth="1"/>
    <col min="3586" max="3586" width="30.6640625" style="8" customWidth="1"/>
    <col min="3587" max="3588" width="20.6640625" style="8" customWidth="1"/>
    <col min="3589" max="3589" width="36.21875" style="8" customWidth="1"/>
    <col min="3590" max="3840" width="9" style="8"/>
    <col min="3841" max="3841" width="25.77734375" style="8" customWidth="1"/>
    <col min="3842" max="3842" width="30.6640625" style="8" customWidth="1"/>
    <col min="3843" max="3844" width="20.6640625" style="8" customWidth="1"/>
    <col min="3845" max="3845" width="36.21875" style="8" customWidth="1"/>
    <col min="3846" max="4096" width="9" style="8"/>
    <col min="4097" max="4097" width="25.77734375" style="8" customWidth="1"/>
    <col min="4098" max="4098" width="30.6640625" style="8" customWidth="1"/>
    <col min="4099" max="4100" width="20.6640625" style="8" customWidth="1"/>
    <col min="4101" max="4101" width="36.21875" style="8" customWidth="1"/>
    <col min="4102" max="4352" width="9" style="8"/>
    <col min="4353" max="4353" width="25.77734375" style="8" customWidth="1"/>
    <col min="4354" max="4354" width="30.6640625" style="8" customWidth="1"/>
    <col min="4355" max="4356" width="20.6640625" style="8" customWidth="1"/>
    <col min="4357" max="4357" width="36.21875" style="8" customWidth="1"/>
    <col min="4358" max="4608" width="9" style="8"/>
    <col min="4609" max="4609" width="25.77734375" style="8" customWidth="1"/>
    <col min="4610" max="4610" width="30.6640625" style="8" customWidth="1"/>
    <col min="4611" max="4612" width="20.6640625" style="8" customWidth="1"/>
    <col min="4613" max="4613" width="36.21875" style="8" customWidth="1"/>
    <col min="4614" max="4864" width="9" style="8"/>
    <col min="4865" max="4865" width="25.77734375" style="8" customWidth="1"/>
    <col min="4866" max="4866" width="30.6640625" style="8" customWidth="1"/>
    <col min="4867" max="4868" width="20.6640625" style="8" customWidth="1"/>
    <col min="4869" max="4869" width="36.21875" style="8" customWidth="1"/>
    <col min="4870" max="5120" width="9" style="8"/>
    <col min="5121" max="5121" width="25.77734375" style="8" customWidth="1"/>
    <col min="5122" max="5122" width="30.6640625" style="8" customWidth="1"/>
    <col min="5123" max="5124" width="20.6640625" style="8" customWidth="1"/>
    <col min="5125" max="5125" width="36.21875" style="8" customWidth="1"/>
    <col min="5126" max="5376" width="9" style="8"/>
    <col min="5377" max="5377" width="25.77734375" style="8" customWidth="1"/>
    <col min="5378" max="5378" width="30.6640625" style="8" customWidth="1"/>
    <col min="5379" max="5380" width="20.6640625" style="8" customWidth="1"/>
    <col min="5381" max="5381" width="36.21875" style="8" customWidth="1"/>
    <col min="5382" max="5632" width="9" style="8"/>
    <col min="5633" max="5633" width="25.77734375" style="8" customWidth="1"/>
    <col min="5634" max="5634" width="30.6640625" style="8" customWidth="1"/>
    <col min="5635" max="5636" width="20.6640625" style="8" customWidth="1"/>
    <col min="5637" max="5637" width="36.21875" style="8" customWidth="1"/>
    <col min="5638" max="5888" width="9" style="8"/>
    <col min="5889" max="5889" width="25.77734375" style="8" customWidth="1"/>
    <col min="5890" max="5890" width="30.6640625" style="8" customWidth="1"/>
    <col min="5891" max="5892" width="20.6640625" style="8" customWidth="1"/>
    <col min="5893" max="5893" width="36.21875" style="8" customWidth="1"/>
    <col min="5894" max="6144" width="9" style="8"/>
    <col min="6145" max="6145" width="25.77734375" style="8" customWidth="1"/>
    <col min="6146" max="6146" width="30.6640625" style="8" customWidth="1"/>
    <col min="6147" max="6148" width="20.6640625" style="8" customWidth="1"/>
    <col min="6149" max="6149" width="36.21875" style="8" customWidth="1"/>
    <col min="6150" max="6400" width="9" style="8"/>
    <col min="6401" max="6401" width="25.77734375" style="8" customWidth="1"/>
    <col min="6402" max="6402" width="30.6640625" style="8" customWidth="1"/>
    <col min="6403" max="6404" width="20.6640625" style="8" customWidth="1"/>
    <col min="6405" max="6405" width="36.21875" style="8" customWidth="1"/>
    <col min="6406" max="6656" width="9" style="8"/>
    <col min="6657" max="6657" width="25.77734375" style="8" customWidth="1"/>
    <col min="6658" max="6658" width="30.6640625" style="8" customWidth="1"/>
    <col min="6659" max="6660" width="20.6640625" style="8" customWidth="1"/>
    <col min="6661" max="6661" width="36.21875" style="8" customWidth="1"/>
    <col min="6662" max="6912" width="9" style="8"/>
    <col min="6913" max="6913" width="25.77734375" style="8" customWidth="1"/>
    <col min="6914" max="6914" width="30.6640625" style="8" customWidth="1"/>
    <col min="6915" max="6916" width="20.6640625" style="8" customWidth="1"/>
    <col min="6917" max="6917" width="36.21875" style="8" customWidth="1"/>
    <col min="6918" max="7168" width="9" style="8"/>
    <col min="7169" max="7169" width="25.77734375" style="8" customWidth="1"/>
    <col min="7170" max="7170" width="30.6640625" style="8" customWidth="1"/>
    <col min="7171" max="7172" width="20.6640625" style="8" customWidth="1"/>
    <col min="7173" max="7173" width="36.21875" style="8" customWidth="1"/>
    <col min="7174" max="7424" width="9" style="8"/>
    <col min="7425" max="7425" width="25.77734375" style="8" customWidth="1"/>
    <col min="7426" max="7426" width="30.6640625" style="8" customWidth="1"/>
    <col min="7427" max="7428" width="20.6640625" style="8" customWidth="1"/>
    <col min="7429" max="7429" width="36.21875" style="8" customWidth="1"/>
    <col min="7430" max="7680" width="9" style="8"/>
    <col min="7681" max="7681" width="25.77734375" style="8" customWidth="1"/>
    <col min="7682" max="7682" width="30.6640625" style="8" customWidth="1"/>
    <col min="7683" max="7684" width="20.6640625" style="8" customWidth="1"/>
    <col min="7685" max="7685" width="36.21875" style="8" customWidth="1"/>
    <col min="7686" max="7936" width="9" style="8"/>
    <col min="7937" max="7937" width="25.77734375" style="8" customWidth="1"/>
    <col min="7938" max="7938" width="30.6640625" style="8" customWidth="1"/>
    <col min="7939" max="7940" width="20.6640625" style="8" customWidth="1"/>
    <col min="7941" max="7941" width="36.21875" style="8" customWidth="1"/>
    <col min="7942" max="8192" width="9" style="8"/>
    <col min="8193" max="8193" width="25.77734375" style="8" customWidth="1"/>
    <col min="8194" max="8194" width="30.6640625" style="8" customWidth="1"/>
    <col min="8195" max="8196" width="20.6640625" style="8" customWidth="1"/>
    <col min="8197" max="8197" width="36.21875" style="8" customWidth="1"/>
    <col min="8198" max="8448" width="9" style="8"/>
    <col min="8449" max="8449" width="25.77734375" style="8" customWidth="1"/>
    <col min="8450" max="8450" width="30.6640625" style="8" customWidth="1"/>
    <col min="8451" max="8452" width="20.6640625" style="8" customWidth="1"/>
    <col min="8453" max="8453" width="36.21875" style="8" customWidth="1"/>
    <col min="8454" max="8704" width="9" style="8"/>
    <col min="8705" max="8705" width="25.77734375" style="8" customWidth="1"/>
    <col min="8706" max="8706" width="30.6640625" style="8" customWidth="1"/>
    <col min="8707" max="8708" width="20.6640625" style="8" customWidth="1"/>
    <col min="8709" max="8709" width="36.21875" style="8" customWidth="1"/>
    <col min="8710" max="8960" width="9" style="8"/>
    <col min="8961" max="8961" width="25.77734375" style="8" customWidth="1"/>
    <col min="8962" max="8962" width="30.6640625" style="8" customWidth="1"/>
    <col min="8963" max="8964" width="20.6640625" style="8" customWidth="1"/>
    <col min="8965" max="8965" width="36.21875" style="8" customWidth="1"/>
    <col min="8966" max="9216" width="9" style="8"/>
    <col min="9217" max="9217" width="25.77734375" style="8" customWidth="1"/>
    <col min="9218" max="9218" width="30.6640625" style="8" customWidth="1"/>
    <col min="9219" max="9220" width="20.6640625" style="8" customWidth="1"/>
    <col min="9221" max="9221" width="36.21875" style="8" customWidth="1"/>
    <col min="9222" max="9472" width="9" style="8"/>
    <col min="9473" max="9473" width="25.77734375" style="8" customWidth="1"/>
    <col min="9474" max="9474" width="30.6640625" style="8" customWidth="1"/>
    <col min="9475" max="9476" width="20.6640625" style="8" customWidth="1"/>
    <col min="9477" max="9477" width="36.21875" style="8" customWidth="1"/>
    <col min="9478" max="9728" width="9" style="8"/>
    <col min="9729" max="9729" width="25.77734375" style="8" customWidth="1"/>
    <col min="9730" max="9730" width="30.6640625" style="8" customWidth="1"/>
    <col min="9731" max="9732" width="20.6640625" style="8" customWidth="1"/>
    <col min="9733" max="9733" width="36.21875" style="8" customWidth="1"/>
    <col min="9734" max="9984" width="9" style="8"/>
    <col min="9985" max="9985" width="25.77734375" style="8" customWidth="1"/>
    <col min="9986" max="9986" width="30.6640625" style="8" customWidth="1"/>
    <col min="9987" max="9988" width="20.6640625" style="8" customWidth="1"/>
    <col min="9989" max="9989" width="36.21875" style="8" customWidth="1"/>
    <col min="9990" max="10240" width="9" style="8"/>
    <col min="10241" max="10241" width="25.77734375" style="8" customWidth="1"/>
    <col min="10242" max="10242" width="30.6640625" style="8" customWidth="1"/>
    <col min="10243" max="10244" width="20.6640625" style="8" customWidth="1"/>
    <col min="10245" max="10245" width="36.21875" style="8" customWidth="1"/>
    <col min="10246" max="10496" width="9" style="8"/>
    <col min="10497" max="10497" width="25.77734375" style="8" customWidth="1"/>
    <col min="10498" max="10498" width="30.6640625" style="8" customWidth="1"/>
    <col min="10499" max="10500" width="20.6640625" style="8" customWidth="1"/>
    <col min="10501" max="10501" width="36.21875" style="8" customWidth="1"/>
    <col min="10502" max="10752" width="9" style="8"/>
    <col min="10753" max="10753" width="25.77734375" style="8" customWidth="1"/>
    <col min="10754" max="10754" width="30.6640625" style="8" customWidth="1"/>
    <col min="10755" max="10756" width="20.6640625" style="8" customWidth="1"/>
    <col min="10757" max="10757" width="36.21875" style="8" customWidth="1"/>
    <col min="10758" max="11008" width="9" style="8"/>
    <col min="11009" max="11009" width="25.77734375" style="8" customWidth="1"/>
    <col min="11010" max="11010" width="30.6640625" style="8" customWidth="1"/>
    <col min="11011" max="11012" width="20.6640625" style="8" customWidth="1"/>
    <col min="11013" max="11013" width="36.21875" style="8" customWidth="1"/>
    <col min="11014" max="11264" width="9" style="8"/>
    <col min="11265" max="11265" width="25.77734375" style="8" customWidth="1"/>
    <col min="11266" max="11266" width="30.6640625" style="8" customWidth="1"/>
    <col min="11267" max="11268" width="20.6640625" style="8" customWidth="1"/>
    <col min="11269" max="11269" width="36.21875" style="8" customWidth="1"/>
    <col min="11270" max="11520" width="9" style="8"/>
    <col min="11521" max="11521" width="25.77734375" style="8" customWidth="1"/>
    <col min="11522" max="11522" width="30.6640625" style="8" customWidth="1"/>
    <col min="11523" max="11524" width="20.6640625" style="8" customWidth="1"/>
    <col min="11525" max="11525" width="36.21875" style="8" customWidth="1"/>
    <col min="11526" max="11776" width="9" style="8"/>
    <col min="11777" max="11777" width="25.77734375" style="8" customWidth="1"/>
    <col min="11778" max="11778" width="30.6640625" style="8" customWidth="1"/>
    <col min="11779" max="11780" width="20.6640625" style="8" customWidth="1"/>
    <col min="11781" max="11781" width="36.21875" style="8" customWidth="1"/>
    <col min="11782" max="12032" width="9" style="8"/>
    <col min="12033" max="12033" width="25.77734375" style="8" customWidth="1"/>
    <col min="12034" max="12034" width="30.6640625" style="8" customWidth="1"/>
    <col min="12035" max="12036" width="20.6640625" style="8" customWidth="1"/>
    <col min="12037" max="12037" width="36.21875" style="8" customWidth="1"/>
    <col min="12038" max="12288" width="9" style="8"/>
    <col min="12289" max="12289" width="25.77734375" style="8" customWidth="1"/>
    <col min="12290" max="12290" width="30.6640625" style="8" customWidth="1"/>
    <col min="12291" max="12292" width="20.6640625" style="8" customWidth="1"/>
    <col min="12293" max="12293" width="36.21875" style="8" customWidth="1"/>
    <col min="12294" max="12544" width="9" style="8"/>
    <col min="12545" max="12545" width="25.77734375" style="8" customWidth="1"/>
    <col min="12546" max="12546" width="30.6640625" style="8" customWidth="1"/>
    <col min="12547" max="12548" width="20.6640625" style="8" customWidth="1"/>
    <col min="12549" max="12549" width="36.21875" style="8" customWidth="1"/>
    <col min="12550" max="12800" width="9" style="8"/>
    <col min="12801" max="12801" width="25.77734375" style="8" customWidth="1"/>
    <col min="12802" max="12802" width="30.6640625" style="8" customWidth="1"/>
    <col min="12803" max="12804" width="20.6640625" style="8" customWidth="1"/>
    <col min="12805" max="12805" width="36.21875" style="8" customWidth="1"/>
    <col min="12806" max="13056" width="9" style="8"/>
    <col min="13057" max="13057" width="25.77734375" style="8" customWidth="1"/>
    <col min="13058" max="13058" width="30.6640625" style="8" customWidth="1"/>
    <col min="13059" max="13060" width="20.6640625" style="8" customWidth="1"/>
    <col min="13061" max="13061" width="36.21875" style="8" customWidth="1"/>
    <col min="13062" max="13312" width="9" style="8"/>
    <col min="13313" max="13313" width="25.77734375" style="8" customWidth="1"/>
    <col min="13314" max="13314" width="30.6640625" style="8" customWidth="1"/>
    <col min="13315" max="13316" width="20.6640625" style="8" customWidth="1"/>
    <col min="13317" max="13317" width="36.21875" style="8" customWidth="1"/>
    <col min="13318" max="13568" width="9" style="8"/>
    <col min="13569" max="13569" width="25.77734375" style="8" customWidth="1"/>
    <col min="13570" max="13570" width="30.6640625" style="8" customWidth="1"/>
    <col min="13571" max="13572" width="20.6640625" style="8" customWidth="1"/>
    <col min="13573" max="13573" width="36.21875" style="8" customWidth="1"/>
    <col min="13574" max="13824" width="9" style="8"/>
    <col min="13825" max="13825" width="25.77734375" style="8" customWidth="1"/>
    <col min="13826" max="13826" width="30.6640625" style="8" customWidth="1"/>
    <col min="13827" max="13828" width="20.6640625" style="8" customWidth="1"/>
    <col min="13829" max="13829" width="36.21875" style="8" customWidth="1"/>
    <col min="13830" max="14080" width="9" style="8"/>
    <col min="14081" max="14081" width="25.77734375" style="8" customWidth="1"/>
    <col min="14082" max="14082" width="30.6640625" style="8" customWidth="1"/>
    <col min="14083" max="14084" width="20.6640625" style="8" customWidth="1"/>
    <col min="14085" max="14085" width="36.21875" style="8" customWidth="1"/>
    <col min="14086" max="14336" width="9" style="8"/>
    <col min="14337" max="14337" width="25.77734375" style="8" customWidth="1"/>
    <col min="14338" max="14338" width="30.6640625" style="8" customWidth="1"/>
    <col min="14339" max="14340" width="20.6640625" style="8" customWidth="1"/>
    <col min="14341" max="14341" width="36.21875" style="8" customWidth="1"/>
    <col min="14342" max="14592" width="9" style="8"/>
    <col min="14593" max="14593" width="25.77734375" style="8" customWidth="1"/>
    <col min="14594" max="14594" width="30.6640625" style="8" customWidth="1"/>
    <col min="14595" max="14596" width="20.6640625" style="8" customWidth="1"/>
    <col min="14597" max="14597" width="36.21875" style="8" customWidth="1"/>
    <col min="14598" max="14848" width="9" style="8"/>
    <col min="14849" max="14849" width="25.77734375" style="8" customWidth="1"/>
    <col min="14850" max="14850" width="30.6640625" style="8" customWidth="1"/>
    <col min="14851" max="14852" width="20.6640625" style="8" customWidth="1"/>
    <col min="14853" max="14853" width="36.21875" style="8" customWidth="1"/>
    <col min="14854" max="15104" width="9" style="8"/>
    <col min="15105" max="15105" width="25.77734375" style="8" customWidth="1"/>
    <col min="15106" max="15106" width="30.6640625" style="8" customWidth="1"/>
    <col min="15107" max="15108" width="20.6640625" style="8" customWidth="1"/>
    <col min="15109" max="15109" width="36.21875" style="8" customWidth="1"/>
    <col min="15110" max="15360" width="9" style="8"/>
    <col min="15361" max="15361" width="25.77734375" style="8" customWidth="1"/>
    <col min="15362" max="15362" width="30.6640625" style="8" customWidth="1"/>
    <col min="15363" max="15364" width="20.6640625" style="8" customWidth="1"/>
    <col min="15365" max="15365" width="36.21875" style="8" customWidth="1"/>
    <col min="15366" max="15616" width="9" style="8"/>
    <col min="15617" max="15617" width="25.77734375" style="8" customWidth="1"/>
    <col min="15618" max="15618" width="30.6640625" style="8" customWidth="1"/>
    <col min="15619" max="15620" width="20.6640625" style="8" customWidth="1"/>
    <col min="15621" max="15621" width="36.21875" style="8" customWidth="1"/>
    <col min="15622" max="15872" width="9" style="8"/>
    <col min="15873" max="15873" width="25.77734375" style="8" customWidth="1"/>
    <col min="15874" max="15874" width="30.6640625" style="8" customWidth="1"/>
    <col min="15875" max="15876" width="20.6640625" style="8" customWidth="1"/>
    <col min="15877" max="15877" width="36.21875" style="8" customWidth="1"/>
    <col min="15878" max="16128" width="9" style="8"/>
    <col min="16129" max="16129" width="25.77734375" style="8" customWidth="1"/>
    <col min="16130" max="16130" width="30.6640625" style="8" customWidth="1"/>
    <col min="16131" max="16132" width="20.6640625" style="8" customWidth="1"/>
    <col min="16133" max="16133" width="36.21875" style="8" customWidth="1"/>
    <col min="16134" max="16384" width="9" style="8"/>
  </cols>
  <sheetData>
    <row r="1" spans="1:4" s="7" customFormat="1" ht="21" customHeight="1">
      <c r="A1" s="259" t="s">
        <v>111</v>
      </c>
      <c r="B1" s="259"/>
      <c r="C1" s="259"/>
      <c r="D1" s="259"/>
    </row>
    <row r="2" spans="1:4" s="7" customFormat="1" ht="21" customHeight="1">
      <c r="A2" s="260" t="s">
        <v>48</v>
      </c>
      <c r="B2" s="260"/>
      <c r="C2" s="260"/>
      <c r="D2" s="260"/>
    </row>
    <row r="3" spans="1:4" s="7" customFormat="1" ht="21" customHeight="1">
      <c r="A3" s="43"/>
      <c r="B3" s="264" t="s">
        <v>54</v>
      </c>
      <c r="C3" s="264"/>
      <c r="D3" s="56" t="s">
        <v>10</v>
      </c>
    </row>
    <row r="4" spans="1:4" ht="36" customHeight="1">
      <c r="A4" s="57" t="s">
        <v>58</v>
      </c>
      <c r="B4" s="57" t="s">
        <v>61</v>
      </c>
      <c r="C4" s="57" t="s">
        <v>50</v>
      </c>
      <c r="D4" s="44" t="s">
        <v>49</v>
      </c>
    </row>
    <row r="5" spans="1:4" s="7" customFormat="1" ht="36" customHeight="1">
      <c r="A5" s="125" t="s">
        <v>111</v>
      </c>
      <c r="B5" s="140"/>
      <c r="C5" s="140"/>
      <c r="D5" s="235">
        <f>+D6</f>
        <v>276712198</v>
      </c>
    </row>
    <row r="6" spans="1:4" s="7" customFormat="1" ht="36" customHeight="1">
      <c r="A6" s="50" t="s">
        <v>112</v>
      </c>
      <c r="B6" s="74"/>
      <c r="C6" s="41" t="s">
        <v>113</v>
      </c>
      <c r="D6" s="29">
        <f>+D7+D37+D116</f>
        <v>276712198</v>
      </c>
    </row>
    <row r="7" spans="1:4" s="42" customFormat="1" ht="36" customHeight="1">
      <c r="A7" s="19" t="s">
        <v>11</v>
      </c>
      <c r="B7" s="75"/>
      <c r="C7" s="75"/>
      <c r="D7" s="29">
        <f>SUM(D8:D36)</f>
        <v>171390261</v>
      </c>
    </row>
    <row r="8" spans="1:4" ht="36" customHeight="1">
      <c r="A8" s="22" t="s">
        <v>87</v>
      </c>
      <c r="B8" s="20" t="s">
        <v>141</v>
      </c>
      <c r="C8" s="75"/>
      <c r="D8" s="29">
        <v>2799348</v>
      </c>
    </row>
    <row r="9" spans="1:4" ht="36" customHeight="1">
      <c r="A9" s="22" t="s">
        <v>87</v>
      </c>
      <c r="B9" s="20" t="s">
        <v>142</v>
      </c>
      <c r="C9" s="75"/>
      <c r="D9" s="29">
        <v>37000000</v>
      </c>
    </row>
    <row r="10" spans="1:4" ht="36" customHeight="1">
      <c r="A10" s="22" t="s">
        <v>87</v>
      </c>
      <c r="B10" s="20" t="s">
        <v>143</v>
      </c>
      <c r="C10" s="75"/>
      <c r="D10" s="29">
        <f>3900000+1880000</f>
        <v>5780000</v>
      </c>
    </row>
    <row r="11" spans="1:4" ht="36" customHeight="1">
      <c r="A11" s="22" t="s">
        <v>87</v>
      </c>
      <c r="B11" s="20" t="s">
        <v>144</v>
      </c>
      <c r="C11" s="76"/>
      <c r="D11" s="29">
        <v>499016</v>
      </c>
    </row>
    <row r="12" spans="1:4" ht="36" customHeight="1">
      <c r="A12" s="22" t="s">
        <v>87</v>
      </c>
      <c r="B12" s="20" t="s">
        <v>145</v>
      </c>
      <c r="C12" s="77"/>
      <c r="D12" s="29">
        <v>3328787</v>
      </c>
    </row>
    <row r="13" spans="1:4" s="42" customFormat="1" ht="36" customHeight="1">
      <c r="A13" s="22" t="s">
        <v>90</v>
      </c>
      <c r="B13" s="20" t="s">
        <v>141</v>
      </c>
      <c r="C13" s="75"/>
      <c r="D13" s="29">
        <v>1137515</v>
      </c>
    </row>
    <row r="14" spans="1:4" ht="36" customHeight="1">
      <c r="A14" s="22" t="s">
        <v>90</v>
      </c>
      <c r="B14" s="20" t="s">
        <v>142</v>
      </c>
      <c r="C14" s="75"/>
      <c r="D14" s="29">
        <v>23840275</v>
      </c>
    </row>
    <row r="15" spans="1:4" ht="36" customHeight="1">
      <c r="A15" s="22" t="s">
        <v>90</v>
      </c>
      <c r="B15" s="20" t="s">
        <v>143</v>
      </c>
      <c r="C15" s="75"/>
      <c r="D15" s="29">
        <v>1307000</v>
      </c>
    </row>
    <row r="16" spans="1:4" ht="36" customHeight="1">
      <c r="A16" s="22" t="s">
        <v>90</v>
      </c>
      <c r="B16" s="20" t="s">
        <v>144</v>
      </c>
      <c r="C16" s="76"/>
      <c r="D16" s="29">
        <v>444899</v>
      </c>
    </row>
    <row r="17" spans="1:4" ht="36" customHeight="1">
      <c r="A17" s="22" t="s">
        <v>90</v>
      </c>
      <c r="B17" s="20" t="s">
        <v>145</v>
      </c>
      <c r="C17" s="77"/>
      <c r="D17" s="29">
        <v>1012270</v>
      </c>
    </row>
    <row r="18" spans="1:4" ht="36" customHeight="1">
      <c r="A18" s="22" t="s">
        <v>64</v>
      </c>
      <c r="B18" s="20" t="s">
        <v>141</v>
      </c>
      <c r="C18" s="75"/>
      <c r="D18" s="29">
        <v>396066</v>
      </c>
    </row>
    <row r="19" spans="1:4" ht="36" customHeight="1">
      <c r="A19" s="22" t="s">
        <v>64</v>
      </c>
      <c r="B19" s="20" t="s">
        <v>142</v>
      </c>
      <c r="C19" s="75"/>
      <c r="D19" s="29">
        <v>15800000</v>
      </c>
    </row>
    <row r="20" spans="1:4" ht="36" customHeight="1">
      <c r="A20" s="22" t="s">
        <v>64</v>
      </c>
      <c r="B20" s="20" t="s">
        <v>144</v>
      </c>
      <c r="C20" s="76"/>
      <c r="D20" s="29">
        <v>319479</v>
      </c>
    </row>
    <row r="21" spans="1:4" ht="36" customHeight="1">
      <c r="A21" s="22" t="s">
        <v>64</v>
      </c>
      <c r="B21" s="20" t="s">
        <v>145</v>
      </c>
      <c r="C21" s="77"/>
      <c r="D21" s="29">
        <v>1311283</v>
      </c>
    </row>
    <row r="22" spans="1:4" s="42" customFormat="1" ht="36" customHeight="1">
      <c r="A22" s="22" t="s">
        <v>92</v>
      </c>
      <c r="B22" s="20" t="s">
        <v>141</v>
      </c>
      <c r="C22" s="75"/>
      <c r="D22" s="29">
        <v>1917036</v>
      </c>
    </row>
    <row r="23" spans="1:4" s="42" customFormat="1" ht="36" customHeight="1">
      <c r="A23" s="22" t="s">
        <v>92</v>
      </c>
      <c r="B23" s="20" t="s">
        <v>142</v>
      </c>
      <c r="C23" s="75"/>
      <c r="D23" s="29">
        <v>21599092</v>
      </c>
    </row>
    <row r="24" spans="1:4" s="42" customFormat="1" ht="36" customHeight="1">
      <c r="A24" s="22" t="s">
        <v>92</v>
      </c>
      <c r="B24" s="20" t="s">
        <v>143</v>
      </c>
      <c r="C24" s="75"/>
      <c r="D24" s="29">
        <v>1126000</v>
      </c>
    </row>
    <row r="25" spans="1:4" s="42" customFormat="1" ht="36" customHeight="1">
      <c r="A25" s="67" t="s">
        <v>92</v>
      </c>
      <c r="B25" s="23" t="s">
        <v>144</v>
      </c>
      <c r="C25" s="79"/>
      <c r="D25" s="107">
        <v>528000</v>
      </c>
    </row>
    <row r="26" spans="1:4" s="42" customFormat="1" ht="36" customHeight="1">
      <c r="A26" s="62" t="s">
        <v>92</v>
      </c>
      <c r="B26" s="113" t="s">
        <v>145</v>
      </c>
      <c r="C26" s="118"/>
      <c r="D26" s="117">
        <v>2002936</v>
      </c>
    </row>
    <row r="27" spans="1:4" ht="36" customHeight="1">
      <c r="A27" s="22" t="s">
        <v>94</v>
      </c>
      <c r="B27" s="20" t="s">
        <v>141</v>
      </c>
      <c r="C27" s="75"/>
      <c r="D27" s="29">
        <v>947313</v>
      </c>
    </row>
    <row r="28" spans="1:4" ht="36" customHeight="1">
      <c r="A28" s="22" t="s">
        <v>94</v>
      </c>
      <c r="B28" s="20" t="s">
        <v>142</v>
      </c>
      <c r="C28" s="75"/>
      <c r="D28" s="29">
        <v>12000000</v>
      </c>
    </row>
    <row r="29" spans="1:4" ht="36" customHeight="1">
      <c r="A29" s="22" t="s">
        <v>94</v>
      </c>
      <c r="B29" s="20" t="s">
        <v>143</v>
      </c>
      <c r="C29" s="75"/>
      <c r="D29" s="29">
        <v>1875000</v>
      </c>
    </row>
    <row r="30" spans="1:4" ht="36" customHeight="1">
      <c r="A30" s="22" t="s">
        <v>94</v>
      </c>
      <c r="B30" s="20" t="s">
        <v>144</v>
      </c>
      <c r="C30" s="75"/>
      <c r="D30" s="29">
        <v>531000</v>
      </c>
    </row>
    <row r="31" spans="1:4" ht="36" customHeight="1">
      <c r="A31" s="22" t="s">
        <v>94</v>
      </c>
      <c r="B31" s="20" t="s">
        <v>145</v>
      </c>
      <c r="C31" s="77"/>
      <c r="D31" s="29">
        <v>878017</v>
      </c>
    </row>
    <row r="32" spans="1:4" ht="36" customHeight="1">
      <c r="A32" s="22" t="s">
        <v>66</v>
      </c>
      <c r="B32" s="20" t="s">
        <v>141</v>
      </c>
      <c r="C32" s="75"/>
      <c r="D32" s="29">
        <v>1239867</v>
      </c>
    </row>
    <row r="33" spans="1:4" ht="36" customHeight="1">
      <c r="A33" s="22" t="s">
        <v>66</v>
      </c>
      <c r="B33" s="20" t="s">
        <v>142</v>
      </c>
      <c r="C33" s="75"/>
      <c r="D33" s="29">
        <v>21000000</v>
      </c>
    </row>
    <row r="34" spans="1:4" ht="36" customHeight="1">
      <c r="A34" s="22" t="s">
        <v>66</v>
      </c>
      <c r="B34" s="20" t="s">
        <v>143</v>
      </c>
      <c r="C34" s="75"/>
      <c r="D34" s="29">
        <f>3724000+4966000</f>
        <v>8690000</v>
      </c>
    </row>
    <row r="35" spans="1:4" ht="36" customHeight="1">
      <c r="A35" s="22" t="s">
        <v>66</v>
      </c>
      <c r="B35" s="20" t="s">
        <v>144</v>
      </c>
      <c r="C35" s="76"/>
      <c r="D35" s="29">
        <v>528870</v>
      </c>
    </row>
    <row r="36" spans="1:4" ht="36" customHeight="1">
      <c r="A36" s="22" t="s">
        <v>66</v>
      </c>
      <c r="B36" s="20" t="s">
        <v>145</v>
      </c>
      <c r="C36" s="77"/>
      <c r="D36" s="29">
        <v>1551192</v>
      </c>
    </row>
    <row r="37" spans="1:4" s="7" customFormat="1" ht="36" customHeight="1">
      <c r="A37" s="19" t="s">
        <v>206</v>
      </c>
      <c r="B37" s="20"/>
      <c r="C37" s="78"/>
      <c r="D37" s="29">
        <f>SUM(D38:D115)</f>
        <v>101892301</v>
      </c>
    </row>
    <row r="38" spans="1:4" s="7" customFormat="1" ht="36" customHeight="1">
      <c r="A38" s="21" t="s">
        <v>207</v>
      </c>
      <c r="B38" s="20" t="s">
        <v>117</v>
      </c>
      <c r="C38" s="78"/>
      <c r="D38" s="29">
        <v>324000</v>
      </c>
    </row>
    <row r="39" spans="1:4" s="42" customFormat="1" ht="36" customHeight="1">
      <c r="A39" s="22" t="s">
        <v>68</v>
      </c>
      <c r="B39" s="20" t="s">
        <v>141</v>
      </c>
      <c r="C39" s="78"/>
      <c r="D39" s="29">
        <v>452720</v>
      </c>
    </row>
    <row r="40" spans="1:4" s="42" customFormat="1" ht="36" customHeight="1">
      <c r="A40" s="22" t="s">
        <v>68</v>
      </c>
      <c r="B40" s="20" t="s">
        <v>142</v>
      </c>
      <c r="C40" s="75"/>
      <c r="D40" s="29">
        <v>3882000</v>
      </c>
    </row>
    <row r="41" spans="1:4" s="42" customFormat="1" ht="36" customHeight="1">
      <c r="A41" s="22" t="s">
        <v>68</v>
      </c>
      <c r="B41" s="20" t="s">
        <v>143</v>
      </c>
      <c r="C41" s="75"/>
      <c r="D41" s="29">
        <v>1250000</v>
      </c>
    </row>
    <row r="42" spans="1:4" s="42" customFormat="1" ht="36" customHeight="1">
      <c r="A42" s="22" t="s">
        <v>68</v>
      </c>
      <c r="B42" s="20" t="s">
        <v>144</v>
      </c>
      <c r="C42" s="75"/>
      <c r="D42" s="29">
        <v>130186</v>
      </c>
    </row>
    <row r="43" spans="1:4" s="42" customFormat="1" ht="36" customHeight="1">
      <c r="A43" s="22" t="s">
        <v>68</v>
      </c>
      <c r="B43" s="20" t="s">
        <v>145</v>
      </c>
      <c r="C43" s="76"/>
      <c r="D43" s="29">
        <v>41040</v>
      </c>
    </row>
    <row r="44" spans="1:4" s="42" customFormat="1" ht="36" customHeight="1">
      <c r="A44" s="22" t="s">
        <v>68</v>
      </c>
      <c r="B44" s="20" t="s">
        <v>117</v>
      </c>
      <c r="C44" s="77"/>
      <c r="D44" s="29">
        <v>1498668</v>
      </c>
    </row>
    <row r="45" spans="1:4" ht="36" customHeight="1">
      <c r="A45" s="22" t="s">
        <v>69</v>
      </c>
      <c r="B45" s="20" t="s">
        <v>141</v>
      </c>
      <c r="C45" s="78"/>
      <c r="D45" s="29">
        <v>149880</v>
      </c>
    </row>
    <row r="46" spans="1:4" ht="36" customHeight="1">
      <c r="A46" s="67" t="s">
        <v>69</v>
      </c>
      <c r="B46" s="23" t="s">
        <v>142</v>
      </c>
      <c r="C46" s="119"/>
      <c r="D46" s="107">
        <v>5112058</v>
      </c>
    </row>
    <row r="47" spans="1:4" ht="36" customHeight="1">
      <c r="A47" s="62" t="s">
        <v>69</v>
      </c>
      <c r="B47" s="113" t="s">
        <v>144</v>
      </c>
      <c r="C47" s="120"/>
      <c r="D47" s="117">
        <v>82498</v>
      </c>
    </row>
    <row r="48" spans="1:4" ht="36" customHeight="1">
      <c r="A48" s="22" t="s">
        <v>69</v>
      </c>
      <c r="B48" s="20" t="s">
        <v>145</v>
      </c>
      <c r="C48" s="76"/>
      <c r="D48" s="29">
        <v>82080</v>
      </c>
    </row>
    <row r="49" spans="1:4" ht="36" customHeight="1">
      <c r="A49" s="22" t="s">
        <v>69</v>
      </c>
      <c r="B49" s="20" t="s">
        <v>117</v>
      </c>
      <c r="C49" s="77"/>
      <c r="D49" s="29">
        <v>948356</v>
      </c>
    </row>
    <row r="50" spans="1:4" ht="36" customHeight="1">
      <c r="A50" s="22" t="s">
        <v>70</v>
      </c>
      <c r="B50" s="20" t="s">
        <v>141</v>
      </c>
      <c r="C50" s="78"/>
      <c r="D50" s="29">
        <v>421600</v>
      </c>
    </row>
    <row r="51" spans="1:4" ht="36" customHeight="1">
      <c r="A51" s="22" t="s">
        <v>70</v>
      </c>
      <c r="B51" s="20" t="s">
        <v>142</v>
      </c>
      <c r="C51" s="75"/>
      <c r="D51" s="29">
        <v>3840000</v>
      </c>
    </row>
    <row r="52" spans="1:4" ht="36" customHeight="1">
      <c r="A52" s="22" t="s">
        <v>70</v>
      </c>
      <c r="B52" s="20" t="s">
        <v>144</v>
      </c>
      <c r="C52" s="75"/>
      <c r="D52" s="29">
        <v>65700</v>
      </c>
    </row>
    <row r="53" spans="1:4" ht="36" customHeight="1">
      <c r="A53" s="22" t="s">
        <v>70</v>
      </c>
      <c r="B53" s="20" t="s">
        <v>145</v>
      </c>
      <c r="C53" s="76"/>
      <c r="D53" s="29">
        <v>41040</v>
      </c>
    </row>
    <row r="54" spans="1:4" ht="36" customHeight="1">
      <c r="A54" s="22" t="s">
        <v>70</v>
      </c>
      <c r="B54" s="20" t="s">
        <v>117</v>
      </c>
      <c r="C54" s="77"/>
      <c r="D54" s="29">
        <v>1106400</v>
      </c>
    </row>
    <row r="55" spans="1:4" ht="36" customHeight="1">
      <c r="A55" s="22" t="s">
        <v>81</v>
      </c>
      <c r="B55" s="20" t="s">
        <v>141</v>
      </c>
      <c r="C55" s="77"/>
      <c r="D55" s="29">
        <v>300846</v>
      </c>
    </row>
    <row r="56" spans="1:4" ht="36" customHeight="1">
      <c r="A56" s="22" t="s">
        <v>81</v>
      </c>
      <c r="B56" s="20" t="s">
        <v>142</v>
      </c>
      <c r="C56" s="75"/>
      <c r="D56" s="29">
        <v>9000000</v>
      </c>
    </row>
    <row r="57" spans="1:4" ht="36" customHeight="1">
      <c r="A57" s="22" t="s">
        <v>81</v>
      </c>
      <c r="B57" s="20" t="s">
        <v>143</v>
      </c>
      <c r="C57" s="78"/>
      <c r="D57" s="29">
        <v>1252000</v>
      </c>
    </row>
    <row r="58" spans="1:4" ht="36" customHeight="1">
      <c r="A58" s="22" t="s">
        <v>81</v>
      </c>
      <c r="B58" s="20" t="s">
        <v>144</v>
      </c>
      <c r="C58" s="75"/>
      <c r="D58" s="29">
        <v>228000</v>
      </c>
    </row>
    <row r="59" spans="1:4" ht="36" customHeight="1">
      <c r="A59" s="22" t="s">
        <v>81</v>
      </c>
      <c r="B59" s="20" t="s">
        <v>145</v>
      </c>
      <c r="C59" s="76"/>
      <c r="D59" s="29">
        <v>533445</v>
      </c>
    </row>
    <row r="60" spans="1:4" ht="36" customHeight="1">
      <c r="A60" s="22" t="s">
        <v>81</v>
      </c>
      <c r="B60" s="20" t="s">
        <v>117</v>
      </c>
      <c r="C60" s="77"/>
      <c r="D60" s="29">
        <v>3282512</v>
      </c>
    </row>
    <row r="61" spans="1:4" ht="36" customHeight="1">
      <c r="A61" s="22" t="s">
        <v>71</v>
      </c>
      <c r="B61" s="20" t="s">
        <v>141</v>
      </c>
      <c r="C61" s="78"/>
      <c r="D61" s="29">
        <v>1058782</v>
      </c>
    </row>
    <row r="62" spans="1:4" ht="36" customHeight="1">
      <c r="A62" s="22" t="s">
        <v>71</v>
      </c>
      <c r="B62" s="20" t="s">
        <v>142</v>
      </c>
      <c r="C62" s="75"/>
      <c r="D62" s="29">
        <v>4000000</v>
      </c>
    </row>
    <row r="63" spans="1:4" ht="36" customHeight="1">
      <c r="A63" s="22" t="s">
        <v>71</v>
      </c>
      <c r="B63" s="20" t="s">
        <v>144</v>
      </c>
      <c r="C63" s="75"/>
      <c r="D63" s="29">
        <v>69005</v>
      </c>
    </row>
    <row r="64" spans="1:4" ht="36" customHeight="1">
      <c r="A64" s="22" t="s">
        <v>71</v>
      </c>
      <c r="B64" s="20" t="s">
        <v>145</v>
      </c>
      <c r="C64" s="76"/>
      <c r="D64" s="29">
        <v>668074</v>
      </c>
    </row>
    <row r="65" spans="1:4" ht="36" customHeight="1">
      <c r="A65" s="22" t="s">
        <v>71</v>
      </c>
      <c r="B65" s="20" t="s">
        <v>117</v>
      </c>
      <c r="C65" s="77"/>
      <c r="D65" s="29">
        <v>2378736</v>
      </c>
    </row>
    <row r="66" spans="1:4" ht="36" customHeight="1">
      <c r="A66" s="22" t="s">
        <v>97</v>
      </c>
      <c r="B66" s="20" t="s">
        <v>141</v>
      </c>
      <c r="C66" s="78"/>
      <c r="D66" s="29">
        <v>957426</v>
      </c>
    </row>
    <row r="67" spans="1:4" ht="36" customHeight="1">
      <c r="A67" s="67" t="s">
        <v>97</v>
      </c>
      <c r="B67" s="23" t="s">
        <v>142</v>
      </c>
      <c r="C67" s="119"/>
      <c r="D67" s="107">
        <v>5900000</v>
      </c>
    </row>
    <row r="68" spans="1:4" ht="36" customHeight="1">
      <c r="A68" s="62" t="s">
        <v>97</v>
      </c>
      <c r="B68" s="113" t="s">
        <v>144</v>
      </c>
      <c r="C68" s="120"/>
      <c r="D68" s="117">
        <v>111734</v>
      </c>
    </row>
    <row r="69" spans="1:4" ht="36" customHeight="1">
      <c r="A69" s="22" t="s">
        <v>97</v>
      </c>
      <c r="B69" s="20" t="s">
        <v>145</v>
      </c>
      <c r="C69" s="76"/>
      <c r="D69" s="29">
        <v>283074</v>
      </c>
    </row>
    <row r="70" spans="1:4" ht="36" customHeight="1">
      <c r="A70" s="22" t="s">
        <v>97</v>
      </c>
      <c r="B70" s="20" t="s">
        <v>117</v>
      </c>
      <c r="C70" s="77"/>
      <c r="D70" s="29">
        <v>3258360</v>
      </c>
    </row>
    <row r="71" spans="1:4" ht="36" customHeight="1">
      <c r="A71" s="22" t="s">
        <v>72</v>
      </c>
      <c r="B71" s="20" t="s">
        <v>141</v>
      </c>
      <c r="C71" s="78"/>
      <c r="D71" s="29">
        <v>370012</v>
      </c>
    </row>
    <row r="72" spans="1:4" ht="36" customHeight="1">
      <c r="A72" s="22" t="s">
        <v>72</v>
      </c>
      <c r="B72" s="20" t="s">
        <v>142</v>
      </c>
      <c r="C72" s="75"/>
      <c r="D72" s="29">
        <v>4000000</v>
      </c>
    </row>
    <row r="73" spans="1:4" ht="36" customHeight="1">
      <c r="A73" s="22" t="s">
        <v>72</v>
      </c>
      <c r="B73" s="20" t="s">
        <v>143</v>
      </c>
      <c r="C73" s="75"/>
      <c r="D73" s="29">
        <f>1244000+1139225</f>
        <v>2383225</v>
      </c>
    </row>
    <row r="74" spans="1:4" ht="36" customHeight="1">
      <c r="A74" s="22" t="s">
        <v>72</v>
      </c>
      <c r="B74" s="20" t="s">
        <v>144</v>
      </c>
      <c r="C74" s="75"/>
      <c r="D74" s="29">
        <v>75000</v>
      </c>
    </row>
    <row r="75" spans="1:4" ht="36" customHeight="1">
      <c r="A75" s="22" t="s">
        <v>72</v>
      </c>
      <c r="B75" s="20" t="s">
        <v>145</v>
      </c>
      <c r="C75" s="76"/>
      <c r="D75" s="29">
        <v>196502</v>
      </c>
    </row>
    <row r="76" spans="1:4" ht="36" customHeight="1">
      <c r="A76" s="22" t="s">
        <v>72</v>
      </c>
      <c r="B76" s="20" t="s">
        <v>117</v>
      </c>
      <c r="C76" s="77"/>
      <c r="D76" s="29">
        <v>2751492</v>
      </c>
    </row>
    <row r="77" spans="1:4" ht="36" customHeight="1">
      <c r="A77" s="22" t="s">
        <v>73</v>
      </c>
      <c r="B77" s="20" t="s">
        <v>141</v>
      </c>
      <c r="C77" s="78"/>
      <c r="D77" s="29">
        <v>294991</v>
      </c>
    </row>
    <row r="78" spans="1:4" ht="36" customHeight="1">
      <c r="A78" s="22" t="s">
        <v>73</v>
      </c>
      <c r="B78" s="20" t="s">
        <v>142</v>
      </c>
      <c r="C78" s="75"/>
      <c r="D78" s="29">
        <v>6759575</v>
      </c>
    </row>
    <row r="79" spans="1:4" ht="36" customHeight="1">
      <c r="A79" s="22" t="s">
        <v>73</v>
      </c>
      <c r="B79" s="20" t="s">
        <v>144</v>
      </c>
      <c r="C79" s="75"/>
      <c r="D79" s="29">
        <v>215473</v>
      </c>
    </row>
    <row r="80" spans="1:4" ht="36" customHeight="1">
      <c r="A80" s="22" t="s">
        <v>73</v>
      </c>
      <c r="B80" s="20" t="s">
        <v>145</v>
      </c>
      <c r="C80" s="76"/>
      <c r="D80" s="29">
        <v>0</v>
      </c>
    </row>
    <row r="81" spans="1:4" ht="36" customHeight="1">
      <c r="A81" s="22" t="s">
        <v>73</v>
      </c>
      <c r="B81" s="20" t="s">
        <v>117</v>
      </c>
      <c r="C81" s="77"/>
      <c r="D81" s="29">
        <v>2924424</v>
      </c>
    </row>
    <row r="82" spans="1:4" s="42" customFormat="1" ht="36" customHeight="1">
      <c r="A82" s="22" t="s">
        <v>74</v>
      </c>
      <c r="B82" s="20" t="s">
        <v>141</v>
      </c>
      <c r="C82" s="78"/>
      <c r="D82" s="29">
        <v>124350</v>
      </c>
    </row>
    <row r="83" spans="1:4" s="42" customFormat="1" ht="36" customHeight="1">
      <c r="A83" s="22" t="s">
        <v>74</v>
      </c>
      <c r="B83" s="20" t="s">
        <v>142</v>
      </c>
      <c r="C83" s="75"/>
      <c r="D83" s="29">
        <v>2000000</v>
      </c>
    </row>
    <row r="84" spans="1:4" s="42" customFormat="1" ht="36" customHeight="1">
      <c r="A84" s="22" t="s">
        <v>74</v>
      </c>
      <c r="B84" s="20" t="s">
        <v>143</v>
      </c>
      <c r="C84" s="75"/>
      <c r="D84" s="29">
        <v>1220000</v>
      </c>
    </row>
    <row r="85" spans="1:4" s="42" customFormat="1" ht="36" customHeight="1">
      <c r="A85" s="22" t="s">
        <v>74</v>
      </c>
      <c r="B85" s="20" t="s">
        <v>144</v>
      </c>
      <c r="C85" s="75"/>
      <c r="D85" s="29">
        <v>63391</v>
      </c>
    </row>
    <row r="86" spans="1:4" s="42" customFormat="1" ht="36" customHeight="1">
      <c r="A86" s="22" t="s">
        <v>74</v>
      </c>
      <c r="B86" s="20" t="s">
        <v>145</v>
      </c>
      <c r="C86" s="76"/>
      <c r="D86" s="29">
        <v>12320</v>
      </c>
    </row>
    <row r="87" spans="1:4" s="42" customFormat="1" ht="36" customHeight="1">
      <c r="A87" s="22" t="s">
        <v>74</v>
      </c>
      <c r="B87" s="20" t="s">
        <v>117</v>
      </c>
      <c r="C87" s="77"/>
      <c r="D87" s="29">
        <v>1071624</v>
      </c>
    </row>
    <row r="88" spans="1:4" s="42" customFormat="1" ht="36" customHeight="1">
      <c r="A88" s="67" t="s">
        <v>75</v>
      </c>
      <c r="B88" s="23" t="s">
        <v>141</v>
      </c>
      <c r="C88" s="121"/>
      <c r="D88" s="107">
        <v>232932</v>
      </c>
    </row>
    <row r="89" spans="1:4" s="42" customFormat="1" ht="36" customHeight="1">
      <c r="A89" s="62" t="s">
        <v>75</v>
      </c>
      <c r="B89" s="113" t="s">
        <v>142</v>
      </c>
      <c r="C89" s="120"/>
      <c r="D89" s="117">
        <v>1929572</v>
      </c>
    </row>
    <row r="90" spans="1:4" s="42" customFormat="1" ht="36" customHeight="1">
      <c r="A90" s="22" t="s">
        <v>75</v>
      </c>
      <c r="B90" s="20" t="s">
        <v>143</v>
      </c>
      <c r="C90" s="75"/>
      <c r="D90" s="29">
        <v>1220000</v>
      </c>
    </row>
    <row r="91" spans="1:4" ht="36" customHeight="1">
      <c r="A91" s="22" t="s">
        <v>75</v>
      </c>
      <c r="B91" s="20" t="s">
        <v>144</v>
      </c>
      <c r="C91" s="75"/>
      <c r="D91" s="29">
        <v>178000</v>
      </c>
    </row>
    <row r="92" spans="1:4" ht="36" customHeight="1">
      <c r="A92" s="22" t="s">
        <v>75</v>
      </c>
      <c r="B92" s="20" t="s">
        <v>145</v>
      </c>
      <c r="C92" s="76"/>
      <c r="D92" s="29">
        <v>84444</v>
      </c>
    </row>
    <row r="93" spans="1:4" ht="36" customHeight="1">
      <c r="A93" s="22" t="s">
        <v>75</v>
      </c>
      <c r="B93" s="20" t="s">
        <v>117</v>
      </c>
      <c r="C93" s="77"/>
      <c r="D93" s="29">
        <v>1307112</v>
      </c>
    </row>
    <row r="94" spans="1:4" ht="36" customHeight="1">
      <c r="A94" s="22" t="s">
        <v>82</v>
      </c>
      <c r="B94" s="20" t="s">
        <v>141</v>
      </c>
      <c r="C94" s="78"/>
      <c r="D94" s="29">
        <v>369700</v>
      </c>
    </row>
    <row r="95" spans="1:4" ht="36" customHeight="1">
      <c r="A95" s="22" t="s">
        <v>82</v>
      </c>
      <c r="B95" s="20" t="s">
        <v>142</v>
      </c>
      <c r="C95" s="75"/>
      <c r="D95" s="29">
        <v>700000</v>
      </c>
    </row>
    <row r="96" spans="1:4" ht="36" customHeight="1">
      <c r="A96" s="22" t="s">
        <v>82</v>
      </c>
      <c r="B96" s="20" t="s">
        <v>143</v>
      </c>
      <c r="C96" s="75"/>
      <c r="D96" s="29">
        <f>1295000+4000000</f>
        <v>5295000</v>
      </c>
    </row>
    <row r="97" spans="1:4" ht="36" customHeight="1">
      <c r="A97" s="22" t="s">
        <v>82</v>
      </c>
      <c r="B97" s="20" t="s">
        <v>144</v>
      </c>
      <c r="C97" s="75"/>
      <c r="D97" s="29">
        <v>38123</v>
      </c>
    </row>
    <row r="98" spans="1:4" ht="36" customHeight="1">
      <c r="A98" s="22" t="s">
        <v>82</v>
      </c>
      <c r="B98" s="20" t="s">
        <v>145</v>
      </c>
      <c r="C98" s="76"/>
      <c r="D98" s="29">
        <v>95660</v>
      </c>
    </row>
    <row r="99" spans="1:4" ht="36" customHeight="1">
      <c r="A99" s="22" t="s">
        <v>82</v>
      </c>
      <c r="B99" s="20" t="s">
        <v>117</v>
      </c>
      <c r="C99" s="77"/>
      <c r="D99" s="29">
        <v>277800</v>
      </c>
    </row>
    <row r="100" spans="1:4" ht="36" customHeight="1">
      <c r="A100" s="22" t="s">
        <v>95</v>
      </c>
      <c r="B100" s="20" t="s">
        <v>141</v>
      </c>
      <c r="C100" s="78"/>
      <c r="D100" s="29">
        <v>124860</v>
      </c>
    </row>
    <row r="101" spans="1:4" ht="36" customHeight="1">
      <c r="A101" s="22" t="s">
        <v>95</v>
      </c>
      <c r="B101" s="20" t="s">
        <v>142</v>
      </c>
      <c r="C101" s="75"/>
      <c r="D101" s="29">
        <v>2800000</v>
      </c>
    </row>
    <row r="102" spans="1:4" ht="36" customHeight="1">
      <c r="A102" s="22" t="s">
        <v>95</v>
      </c>
      <c r="B102" s="20" t="s">
        <v>144</v>
      </c>
      <c r="C102" s="75"/>
      <c r="D102" s="29">
        <v>100000</v>
      </c>
    </row>
    <row r="103" spans="1:4" ht="36" customHeight="1">
      <c r="A103" s="22" t="s">
        <v>95</v>
      </c>
      <c r="B103" s="20" t="s">
        <v>145</v>
      </c>
      <c r="C103" s="76"/>
      <c r="D103" s="29">
        <v>144780</v>
      </c>
    </row>
    <row r="104" spans="1:4" ht="36" customHeight="1">
      <c r="A104" s="22" t="s">
        <v>95</v>
      </c>
      <c r="B104" s="20" t="s">
        <v>117</v>
      </c>
      <c r="C104" s="77"/>
      <c r="D104" s="29">
        <v>888312</v>
      </c>
    </row>
    <row r="105" spans="1:4" ht="36" customHeight="1">
      <c r="A105" s="22" t="s">
        <v>83</v>
      </c>
      <c r="B105" s="20" t="s">
        <v>141</v>
      </c>
      <c r="C105" s="78"/>
      <c r="D105" s="29">
        <v>21820</v>
      </c>
    </row>
    <row r="106" spans="1:4" ht="36" customHeight="1">
      <c r="A106" s="22" t="s">
        <v>83</v>
      </c>
      <c r="B106" s="20" t="s">
        <v>142</v>
      </c>
      <c r="C106" s="75"/>
      <c r="D106" s="29">
        <v>3196417</v>
      </c>
    </row>
    <row r="107" spans="1:4" ht="36" customHeight="1">
      <c r="A107" s="22" t="s">
        <v>83</v>
      </c>
      <c r="B107" s="20" t="s">
        <v>143</v>
      </c>
      <c r="C107" s="75"/>
      <c r="D107" s="29">
        <v>897000</v>
      </c>
    </row>
    <row r="108" spans="1:4" ht="36" customHeight="1">
      <c r="A108" s="22" t="s">
        <v>83</v>
      </c>
      <c r="B108" s="20" t="s">
        <v>144</v>
      </c>
      <c r="C108" s="75"/>
      <c r="D108" s="29">
        <v>78000</v>
      </c>
    </row>
    <row r="109" spans="1:4" ht="36" customHeight="1">
      <c r="A109" s="67" t="s">
        <v>83</v>
      </c>
      <c r="B109" s="23" t="s">
        <v>145</v>
      </c>
      <c r="C109" s="79"/>
      <c r="D109" s="107">
        <v>41040</v>
      </c>
    </row>
    <row r="110" spans="1:4" ht="36" customHeight="1">
      <c r="A110" s="62" t="s">
        <v>83</v>
      </c>
      <c r="B110" s="113" t="s">
        <v>117</v>
      </c>
      <c r="C110" s="118"/>
      <c r="D110" s="117">
        <v>612756</v>
      </c>
    </row>
    <row r="111" spans="1:4" ht="36" customHeight="1">
      <c r="A111" s="22" t="s">
        <v>84</v>
      </c>
      <c r="B111" s="20" t="s">
        <v>141</v>
      </c>
      <c r="C111" s="78"/>
      <c r="D111" s="29">
        <v>70990</v>
      </c>
    </row>
    <row r="112" spans="1:4" ht="36" customHeight="1">
      <c r="A112" s="22" t="s">
        <v>84</v>
      </c>
      <c r="B112" s="20" t="s">
        <v>142</v>
      </c>
      <c r="C112" s="75"/>
      <c r="D112" s="29">
        <v>2800000</v>
      </c>
    </row>
    <row r="113" spans="1:4" ht="36" customHeight="1">
      <c r="A113" s="22" t="s">
        <v>84</v>
      </c>
      <c r="B113" s="20" t="s">
        <v>144</v>
      </c>
      <c r="C113" s="75"/>
      <c r="D113" s="29">
        <v>64000</v>
      </c>
    </row>
    <row r="114" spans="1:4" ht="36" customHeight="1">
      <c r="A114" s="22" t="s">
        <v>84</v>
      </c>
      <c r="B114" s="20" t="s">
        <v>145</v>
      </c>
      <c r="C114" s="76"/>
      <c r="D114" s="29">
        <v>106760</v>
      </c>
    </row>
    <row r="115" spans="1:4" ht="36" customHeight="1">
      <c r="A115" s="22" t="s">
        <v>84</v>
      </c>
      <c r="B115" s="20" t="s">
        <v>117</v>
      </c>
      <c r="C115" s="77"/>
      <c r="D115" s="29">
        <v>1044624</v>
      </c>
    </row>
    <row r="116" spans="1:4" ht="36" customHeight="1">
      <c r="A116" s="19" t="s">
        <v>13</v>
      </c>
      <c r="B116" s="20"/>
      <c r="C116" s="77"/>
      <c r="D116" s="29">
        <f>SUM(D117:D127)</f>
        <v>3429636</v>
      </c>
    </row>
    <row r="117" spans="1:4" ht="36" customHeight="1">
      <c r="A117" s="22" t="s">
        <v>98</v>
      </c>
      <c r="B117" s="20" t="s">
        <v>141</v>
      </c>
      <c r="C117" s="75"/>
      <c r="D117" s="29">
        <v>30800</v>
      </c>
    </row>
    <row r="118" spans="1:4" ht="36" customHeight="1">
      <c r="A118" s="22" t="s">
        <v>98</v>
      </c>
      <c r="B118" s="20" t="s">
        <v>142</v>
      </c>
      <c r="C118" s="75"/>
      <c r="D118" s="29">
        <v>600000</v>
      </c>
    </row>
    <row r="119" spans="1:4" ht="36" customHeight="1">
      <c r="A119" s="22" t="s">
        <v>98</v>
      </c>
      <c r="B119" s="20" t="s">
        <v>143</v>
      </c>
      <c r="C119" s="76"/>
      <c r="D119" s="29">
        <f>1378000+350000</f>
        <v>1728000</v>
      </c>
    </row>
    <row r="120" spans="1:4" ht="36" customHeight="1">
      <c r="A120" s="22" t="s">
        <v>98</v>
      </c>
      <c r="B120" s="20" t="s">
        <v>144</v>
      </c>
      <c r="C120" s="77"/>
      <c r="D120" s="29">
        <v>113081</v>
      </c>
    </row>
    <row r="121" spans="1:4" ht="36" customHeight="1">
      <c r="A121" s="22" t="s">
        <v>98</v>
      </c>
      <c r="B121" s="20" t="s">
        <v>145</v>
      </c>
      <c r="C121" s="77"/>
      <c r="D121" s="29">
        <v>0</v>
      </c>
    </row>
    <row r="122" spans="1:4" ht="36" customHeight="1">
      <c r="A122" s="22" t="s">
        <v>98</v>
      </c>
      <c r="B122" s="20" t="s">
        <v>117</v>
      </c>
      <c r="C122" s="77"/>
      <c r="D122" s="29">
        <v>0</v>
      </c>
    </row>
    <row r="123" spans="1:4" ht="36" customHeight="1">
      <c r="A123" s="22" t="s">
        <v>76</v>
      </c>
      <c r="B123" s="20" t="s">
        <v>141</v>
      </c>
      <c r="C123" s="75"/>
      <c r="D123" s="29">
        <v>0</v>
      </c>
    </row>
    <row r="124" spans="1:4" ht="36" customHeight="1">
      <c r="A124" s="22" t="s">
        <v>76</v>
      </c>
      <c r="B124" s="20" t="s">
        <v>142</v>
      </c>
      <c r="C124" s="75"/>
      <c r="D124" s="29">
        <v>29755</v>
      </c>
    </row>
    <row r="125" spans="1:4" ht="36" customHeight="1">
      <c r="A125" s="22" t="s">
        <v>76</v>
      </c>
      <c r="B125" s="20" t="s">
        <v>143</v>
      </c>
      <c r="C125" s="76"/>
      <c r="D125" s="29">
        <v>836000</v>
      </c>
    </row>
    <row r="126" spans="1:4" ht="36" customHeight="1">
      <c r="A126" s="22" t="s">
        <v>76</v>
      </c>
      <c r="B126" s="20" t="s">
        <v>144</v>
      </c>
      <c r="C126" s="77"/>
      <c r="D126" s="29">
        <v>92000</v>
      </c>
    </row>
    <row r="127" spans="1:4" ht="36" customHeight="1">
      <c r="A127" s="67" t="s">
        <v>76</v>
      </c>
      <c r="B127" s="23" t="s">
        <v>145</v>
      </c>
      <c r="C127" s="122"/>
      <c r="D127" s="107">
        <v>0</v>
      </c>
    </row>
    <row r="128" spans="1:4" ht="36" customHeight="1"/>
    <row r="129" spans="1:4" ht="36" customHeight="1"/>
    <row r="130" spans="1:4" ht="36" customHeight="1"/>
    <row r="131" spans="1:4" ht="36" customHeight="1"/>
    <row r="132" spans="1:4" ht="36" customHeight="1"/>
    <row r="133" spans="1:4" ht="36" customHeight="1"/>
    <row r="134" spans="1:4" ht="36" customHeight="1">
      <c r="A134" s="11"/>
      <c r="B134" s="80"/>
      <c r="C134" s="11"/>
      <c r="D134" s="12"/>
    </row>
    <row r="135" spans="1:4" s="9" customFormat="1" ht="27" customHeight="1">
      <c r="B135" s="13"/>
      <c r="D135" s="10"/>
    </row>
    <row r="136" spans="1:4" s="9" customFormat="1" ht="27" customHeight="1">
      <c r="B136" s="13"/>
      <c r="D136" s="10"/>
    </row>
    <row r="137" spans="1:4" s="9" customFormat="1" ht="27" customHeight="1">
      <c r="B137" s="13"/>
      <c r="D137" s="10"/>
    </row>
    <row r="138" spans="1:4" s="9" customFormat="1" ht="27" customHeight="1">
      <c r="B138" s="13"/>
      <c r="D138" s="10"/>
    </row>
    <row r="139" spans="1:4" s="9" customFormat="1" ht="27" customHeight="1">
      <c r="B139" s="13"/>
      <c r="D139" s="10"/>
    </row>
    <row r="140" spans="1:4" s="9" customFormat="1" ht="27" customHeight="1">
      <c r="B140" s="13"/>
      <c r="D140" s="10"/>
    </row>
    <row r="141" spans="1:4" s="9" customFormat="1" ht="27" customHeight="1">
      <c r="B141" s="13"/>
      <c r="D141" s="10"/>
    </row>
    <row r="142" spans="1:4" s="9" customFormat="1" ht="27" customHeight="1">
      <c r="B142" s="13"/>
      <c r="D142" s="10"/>
    </row>
    <row r="143" spans="1:4" s="9" customFormat="1" ht="27" customHeight="1">
      <c r="B143" s="13"/>
      <c r="D143" s="10"/>
    </row>
    <row r="144" spans="1:4" s="9" customFormat="1" ht="27" customHeight="1">
      <c r="B144" s="13"/>
      <c r="D144" s="10"/>
    </row>
    <row r="145" spans="2:4" s="9" customFormat="1" ht="27" customHeight="1">
      <c r="B145" s="13"/>
      <c r="D145" s="10"/>
    </row>
    <row r="146" spans="2:4" s="9" customFormat="1" ht="27" customHeight="1">
      <c r="B146" s="13"/>
      <c r="D146" s="10"/>
    </row>
    <row r="147" spans="2:4" s="9" customFormat="1" ht="27" customHeight="1">
      <c r="B147" s="13"/>
      <c r="D147" s="10"/>
    </row>
    <row r="148" spans="2:4" s="9" customFormat="1" ht="27" customHeight="1">
      <c r="B148" s="13"/>
      <c r="D148" s="10"/>
    </row>
    <row r="149" spans="2:4" s="9" customFormat="1" ht="27" customHeight="1">
      <c r="B149" s="13"/>
      <c r="D149" s="10"/>
    </row>
  </sheetData>
  <mergeCells count="3">
    <mergeCell ref="A1:D1"/>
    <mergeCell ref="A2:D2"/>
    <mergeCell ref="B3:C3"/>
  </mergeCells>
  <phoneticPr fontId="3" type="noConversion"/>
  <printOptions horizontalCentered="1"/>
  <pageMargins left="0.59055118110236227" right="0.59055118110236227" top="0.47244094488188981" bottom="0.47244094488188981" header="0.31496062992125984" footer="0.19685039370078741"/>
  <pageSetup paperSize="9" scale="92" firstPageNumber="7" fitToHeight="100" pageOrder="overThenDown" orientation="portrait" r:id="rId1"/>
  <headerFooter>
    <oddHeader>&amp;R&amp;"標楷體,標準"&amp;16附表</oddHeader>
    <oddFooter>&amp;C&amp;"標楷體,標準"&amp;16&amp;P</oddFooter>
  </headerFooter>
  <rowBreaks count="2" manualBreakCount="2">
    <brk id="80" max="3" man="1"/>
    <brk id="105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5496-D4E6-4AB4-B16F-AA4BD9FDCAF1}">
  <sheetPr>
    <pageSetUpPr fitToPage="1"/>
  </sheetPr>
  <dimension ref="A1:F68"/>
  <sheetViews>
    <sheetView tabSelected="1" view="pageBreakPreview" zoomScale="90" zoomScaleNormal="100" zoomScaleSheetLayoutView="90" workbookViewId="0">
      <selection activeCell="D18" sqref="D18"/>
    </sheetView>
  </sheetViews>
  <sheetFormatPr defaultColWidth="9" defaultRowHeight="21.9" customHeight="1"/>
  <cols>
    <col min="1" max="1" width="25.77734375" style="9" customWidth="1"/>
    <col min="2" max="2" width="30.77734375" style="13" customWidth="1"/>
    <col min="3" max="3" width="20.77734375" style="9" customWidth="1"/>
    <col min="4" max="4" width="20.77734375" style="10" customWidth="1"/>
    <col min="5" max="6" width="20.77734375" style="8" customWidth="1"/>
    <col min="7" max="16384" width="9" style="8"/>
  </cols>
  <sheetData>
    <row r="1" spans="1:6" ht="19.8">
      <c r="A1" s="53" t="s">
        <v>59</v>
      </c>
      <c r="B1" s="53" t="s">
        <v>51</v>
      </c>
      <c r="C1" s="53" t="s">
        <v>30</v>
      </c>
      <c r="D1" s="53" t="s">
        <v>30</v>
      </c>
      <c r="F1" s="45"/>
    </row>
    <row r="2" spans="1:6" s="7" customFormat="1" ht="22.2">
      <c r="A2" s="259" t="s">
        <v>121</v>
      </c>
      <c r="B2" s="259"/>
      <c r="C2" s="259"/>
      <c r="D2" s="259"/>
      <c r="F2" s="55" t="s">
        <v>32</v>
      </c>
    </row>
    <row r="3" spans="1:6" s="7" customFormat="1" ht="22.2">
      <c r="A3" s="260" t="s">
        <v>48</v>
      </c>
      <c r="B3" s="260"/>
      <c r="C3" s="260"/>
      <c r="D3" s="260"/>
      <c r="F3" s="55" t="s">
        <v>32</v>
      </c>
    </row>
    <row r="4" spans="1:6" s="7" customFormat="1" ht="21" customHeight="1">
      <c r="A4" s="43"/>
      <c r="B4" s="264" t="s">
        <v>54</v>
      </c>
      <c r="C4" s="264"/>
      <c r="D4" s="56" t="s">
        <v>10</v>
      </c>
      <c r="F4" s="55" t="s">
        <v>32</v>
      </c>
    </row>
    <row r="5" spans="1:6" ht="36" customHeight="1">
      <c r="A5" s="57" t="s">
        <v>58</v>
      </c>
      <c r="B5" s="57" t="s">
        <v>61</v>
      </c>
      <c r="C5" s="57" t="s">
        <v>50</v>
      </c>
      <c r="D5" s="44" t="s">
        <v>49</v>
      </c>
      <c r="F5" s="55" t="s">
        <v>52</v>
      </c>
    </row>
    <row r="6" spans="1:6" s="7" customFormat="1" ht="36" customHeight="1">
      <c r="A6" s="125" t="s">
        <v>121</v>
      </c>
      <c r="B6" s="92"/>
      <c r="C6" s="92"/>
      <c r="D6" s="126">
        <v>1844862</v>
      </c>
      <c r="E6" s="51"/>
      <c r="F6" s="55" t="s">
        <v>31</v>
      </c>
    </row>
    <row r="7" spans="1:6" s="7" customFormat="1" ht="36" customHeight="1">
      <c r="A7" s="50" t="s">
        <v>122</v>
      </c>
      <c r="B7" s="41" t="s">
        <v>103</v>
      </c>
      <c r="C7" s="41" t="s">
        <v>123</v>
      </c>
      <c r="D7" s="29">
        <v>1844862</v>
      </c>
      <c r="E7" s="81"/>
    </row>
    <row r="8" spans="1:6" s="7" customFormat="1" ht="36" customHeight="1">
      <c r="A8" s="19" t="s">
        <v>11</v>
      </c>
      <c r="B8" s="41" t="s">
        <v>103</v>
      </c>
      <c r="C8" s="41"/>
      <c r="D8" s="29">
        <v>972272</v>
      </c>
    </row>
    <row r="9" spans="1:6" s="42" customFormat="1" ht="36" customHeight="1">
      <c r="A9" s="82" t="s">
        <v>114</v>
      </c>
      <c r="B9" s="41" t="s">
        <v>124</v>
      </c>
      <c r="C9" s="41"/>
      <c r="D9" s="30">
        <v>175000</v>
      </c>
    </row>
    <row r="10" spans="1:6" s="42" customFormat="1" ht="36" customHeight="1">
      <c r="A10" s="82" t="s">
        <v>125</v>
      </c>
      <c r="B10" s="41" t="s">
        <v>124</v>
      </c>
      <c r="C10" s="41"/>
      <c r="D10" s="30">
        <v>190000</v>
      </c>
    </row>
    <row r="11" spans="1:6" s="42" customFormat="1" ht="36" customHeight="1">
      <c r="A11" s="82" t="s">
        <v>126</v>
      </c>
      <c r="B11" s="41" t="s">
        <v>124</v>
      </c>
      <c r="C11" s="41"/>
      <c r="D11" s="30">
        <v>156000</v>
      </c>
    </row>
    <row r="12" spans="1:6" s="42" customFormat="1" ht="36" customHeight="1">
      <c r="A12" s="82" t="s">
        <v>115</v>
      </c>
      <c r="B12" s="41" t="s">
        <v>124</v>
      </c>
      <c r="C12" s="41"/>
      <c r="D12" s="30">
        <v>153000</v>
      </c>
    </row>
    <row r="13" spans="1:6" s="42" customFormat="1" ht="36" customHeight="1">
      <c r="A13" s="82" t="s">
        <v>116</v>
      </c>
      <c r="B13" s="41" t="s">
        <v>124</v>
      </c>
      <c r="C13" s="41"/>
      <c r="D13" s="30">
        <v>124000</v>
      </c>
    </row>
    <row r="14" spans="1:6" s="42" customFormat="1" ht="36" customHeight="1">
      <c r="A14" s="82" t="s">
        <v>127</v>
      </c>
      <c r="B14" s="41" t="s">
        <v>124</v>
      </c>
      <c r="C14" s="41"/>
      <c r="D14" s="30">
        <v>174272</v>
      </c>
    </row>
    <row r="15" spans="1:6" ht="36" customHeight="1">
      <c r="A15" s="83" t="s">
        <v>12</v>
      </c>
      <c r="B15" s="41" t="s">
        <v>103</v>
      </c>
      <c r="C15" s="41"/>
      <c r="D15" s="29">
        <v>808590</v>
      </c>
    </row>
    <row r="16" spans="1:6" ht="36" customHeight="1">
      <c r="A16" s="82" t="s">
        <v>128</v>
      </c>
      <c r="B16" s="41" t="s">
        <v>124</v>
      </c>
      <c r="C16" s="41"/>
      <c r="D16" s="32">
        <v>64000</v>
      </c>
    </row>
    <row r="17" spans="1:4" ht="36" customHeight="1">
      <c r="A17" s="82" t="s">
        <v>129</v>
      </c>
      <c r="B17" s="41" t="s">
        <v>124</v>
      </c>
      <c r="C17" s="41"/>
      <c r="D17" s="32">
        <v>31000</v>
      </c>
    </row>
    <row r="18" spans="1:4" ht="36" customHeight="1">
      <c r="A18" s="82" t="s">
        <v>130</v>
      </c>
      <c r="B18" s="41" t="s">
        <v>124</v>
      </c>
      <c r="C18" s="41"/>
      <c r="D18" s="32">
        <v>61590</v>
      </c>
    </row>
    <row r="19" spans="1:4" ht="36" customHeight="1">
      <c r="A19" s="82" t="s">
        <v>131</v>
      </c>
      <c r="B19" s="41" t="s">
        <v>124</v>
      </c>
      <c r="C19" s="41"/>
      <c r="D19" s="32">
        <v>64000</v>
      </c>
    </row>
    <row r="20" spans="1:4" ht="36" customHeight="1">
      <c r="A20" s="82" t="s">
        <v>132</v>
      </c>
      <c r="B20" s="41" t="s">
        <v>124</v>
      </c>
      <c r="C20" s="41"/>
      <c r="D20" s="32">
        <v>53000</v>
      </c>
    </row>
    <row r="21" spans="1:4" ht="36" customHeight="1">
      <c r="A21" s="82" t="s">
        <v>133</v>
      </c>
      <c r="B21" s="41" t="s">
        <v>124</v>
      </c>
      <c r="C21" s="41"/>
      <c r="D21" s="32">
        <v>81000</v>
      </c>
    </row>
    <row r="22" spans="1:4" ht="36" customHeight="1">
      <c r="A22" s="82" t="s">
        <v>134</v>
      </c>
      <c r="B22" s="41" t="s">
        <v>124</v>
      </c>
      <c r="C22" s="41"/>
      <c r="D22" s="32">
        <v>83000</v>
      </c>
    </row>
    <row r="23" spans="1:4" ht="36" customHeight="1">
      <c r="A23" s="82" t="s">
        <v>135</v>
      </c>
      <c r="B23" s="41" t="s">
        <v>124</v>
      </c>
      <c r="C23" s="41"/>
      <c r="D23" s="32">
        <v>61000</v>
      </c>
    </row>
    <row r="24" spans="1:4" ht="36" customHeight="1">
      <c r="A24" s="82" t="s">
        <v>136</v>
      </c>
      <c r="B24" s="41" t="s">
        <v>124</v>
      </c>
      <c r="C24" s="41"/>
      <c r="D24" s="32">
        <v>64000</v>
      </c>
    </row>
    <row r="25" spans="1:4" ht="36" customHeight="1">
      <c r="A25" s="82" t="s">
        <v>137</v>
      </c>
      <c r="B25" s="41" t="s">
        <v>124</v>
      </c>
      <c r="C25" s="41"/>
      <c r="D25" s="32">
        <v>31000</v>
      </c>
    </row>
    <row r="26" spans="1:4" ht="36" customHeight="1">
      <c r="A26" s="84" t="s">
        <v>118</v>
      </c>
      <c r="B26" s="68" t="s">
        <v>124</v>
      </c>
      <c r="C26" s="68"/>
      <c r="D26" s="52">
        <v>30000</v>
      </c>
    </row>
    <row r="27" spans="1:4" ht="36" customHeight="1">
      <c r="A27" s="123" t="s">
        <v>138</v>
      </c>
      <c r="B27" s="110" t="s">
        <v>124</v>
      </c>
      <c r="C27" s="110"/>
      <c r="D27" s="124">
        <v>52000</v>
      </c>
    </row>
    <row r="28" spans="1:4" ht="36" customHeight="1">
      <c r="A28" s="82" t="s">
        <v>139</v>
      </c>
      <c r="B28" s="41" t="s">
        <v>124</v>
      </c>
      <c r="C28" s="41"/>
      <c r="D28" s="32">
        <v>64000</v>
      </c>
    </row>
    <row r="29" spans="1:4" ht="36" customHeight="1">
      <c r="A29" s="82" t="s">
        <v>140</v>
      </c>
      <c r="B29" s="41" t="s">
        <v>124</v>
      </c>
      <c r="C29" s="41"/>
      <c r="D29" s="32">
        <v>69000</v>
      </c>
    </row>
    <row r="30" spans="1:4" ht="36" customHeight="1">
      <c r="A30" s="83" t="s">
        <v>13</v>
      </c>
      <c r="B30" s="41" t="s">
        <v>103</v>
      </c>
      <c r="C30" s="41"/>
      <c r="D30" s="32">
        <v>64000</v>
      </c>
    </row>
    <row r="31" spans="1:4" ht="36" customHeight="1">
      <c r="A31" s="82" t="s">
        <v>120</v>
      </c>
      <c r="B31" s="41" t="s">
        <v>124</v>
      </c>
      <c r="C31" s="41"/>
      <c r="D31" s="32">
        <v>31000</v>
      </c>
    </row>
    <row r="32" spans="1:4" ht="36" customHeight="1">
      <c r="A32" s="84" t="s">
        <v>119</v>
      </c>
      <c r="B32" s="68" t="s">
        <v>124</v>
      </c>
      <c r="C32" s="68"/>
      <c r="D32" s="52">
        <v>33000</v>
      </c>
    </row>
    <row r="33" spans="2:2" ht="27" customHeight="1">
      <c r="B33" s="9"/>
    </row>
    <row r="34" spans="2:2" ht="27" customHeight="1">
      <c r="B34" s="9"/>
    </row>
    <row r="35" spans="2:2" ht="27" customHeight="1">
      <c r="B35" s="9"/>
    </row>
    <row r="36" spans="2:2" ht="27" customHeight="1">
      <c r="B36" s="9"/>
    </row>
    <row r="37" spans="2:2" ht="27" customHeight="1">
      <c r="B37" s="9"/>
    </row>
    <row r="38" spans="2:2" ht="27" customHeight="1">
      <c r="B38" s="9"/>
    </row>
    <row r="39" spans="2:2" ht="27" customHeight="1">
      <c r="B39" s="9"/>
    </row>
    <row r="40" spans="2:2" ht="27" customHeight="1">
      <c r="B40" s="9"/>
    </row>
    <row r="41" spans="2:2" ht="27" customHeight="1"/>
    <row r="42" spans="2:2" ht="27" customHeight="1"/>
    <row r="43" spans="2:2" ht="27" customHeight="1"/>
    <row r="44" spans="2:2" ht="27" customHeight="1"/>
    <row r="45" spans="2:2" ht="27" customHeight="1"/>
    <row r="46" spans="2:2" ht="27" customHeight="1"/>
    <row r="47" spans="2:2" ht="27" customHeight="1"/>
    <row r="48" spans="2:2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</sheetData>
  <mergeCells count="3">
    <mergeCell ref="A2:D2"/>
    <mergeCell ref="A3:D3"/>
    <mergeCell ref="B4:C4"/>
  </mergeCells>
  <phoneticPr fontId="25" type="noConversion"/>
  <printOptions horizontalCentered="1"/>
  <pageMargins left="0.59055118110236227" right="0.59055118110236227" top="0.47244094488188981" bottom="0.47244094488188981" header="0.31496062992125984" footer="0.19685039370078741"/>
  <pageSetup paperSize="9" scale="92" fitToHeight="100" pageOrder="overThenDown" orientation="portrait" r:id="rId1"/>
  <headerFooter>
    <oddHeader>&amp;R&amp;"標楷體,標準"&amp;16附表</oddHeader>
    <oddFooter>&amp;C&amp;"標楷體,標準"&amp;16&amp;P</oddFooter>
  </headerFooter>
  <rowBreaks count="1" manualBreakCount="1">
    <brk id="14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E118-FC8F-4BFA-8536-053AA5C0ACF4}">
  <sheetPr>
    <pageSetUpPr fitToPage="1"/>
  </sheetPr>
  <dimension ref="A1:F73"/>
  <sheetViews>
    <sheetView tabSelected="1" view="pageBreakPreview" zoomScale="90" zoomScaleNormal="100" zoomScaleSheetLayoutView="90" workbookViewId="0">
      <selection activeCell="D18" sqref="D18"/>
    </sheetView>
  </sheetViews>
  <sheetFormatPr defaultColWidth="9" defaultRowHeight="21.9" customHeight="1"/>
  <cols>
    <col min="1" max="1" width="25.6640625" style="9" customWidth="1"/>
    <col min="2" max="2" width="30.6640625" style="13" customWidth="1"/>
    <col min="3" max="3" width="20.6640625" style="9" customWidth="1"/>
    <col min="4" max="4" width="20.6640625" style="10" customWidth="1"/>
    <col min="5" max="6" width="20.77734375" style="8" customWidth="1"/>
    <col min="7" max="16384" width="9" style="8"/>
  </cols>
  <sheetData>
    <row r="1" spans="1:6" ht="19.8">
      <c r="A1" s="53" t="s">
        <v>59</v>
      </c>
      <c r="B1" s="53" t="s">
        <v>51</v>
      </c>
      <c r="C1" s="53" t="s">
        <v>30</v>
      </c>
      <c r="D1" s="53" t="s">
        <v>30</v>
      </c>
      <c r="F1" s="45"/>
    </row>
    <row r="2" spans="1:6" s="7" customFormat="1" ht="22.2">
      <c r="A2" s="259" t="s">
        <v>193</v>
      </c>
      <c r="B2" s="259"/>
      <c r="C2" s="259"/>
      <c r="D2" s="259"/>
      <c r="F2" s="55" t="s">
        <v>32</v>
      </c>
    </row>
    <row r="3" spans="1:6" s="7" customFormat="1" ht="22.2">
      <c r="A3" s="260" t="s">
        <v>48</v>
      </c>
      <c r="B3" s="260"/>
      <c r="C3" s="260"/>
      <c r="D3" s="260"/>
      <c r="F3" s="55" t="s">
        <v>32</v>
      </c>
    </row>
    <row r="4" spans="1:6" s="7" customFormat="1" ht="21" customHeight="1">
      <c r="A4" s="43"/>
      <c r="B4" s="264" t="s">
        <v>54</v>
      </c>
      <c r="C4" s="264"/>
      <c r="D4" s="56" t="s">
        <v>10</v>
      </c>
      <c r="F4" s="55" t="s">
        <v>32</v>
      </c>
    </row>
    <row r="5" spans="1:6" ht="36" customHeight="1">
      <c r="A5" s="92" t="s">
        <v>58</v>
      </c>
      <c r="B5" s="92" t="s">
        <v>61</v>
      </c>
      <c r="C5" s="92" t="s">
        <v>50</v>
      </c>
      <c r="D5" s="44" t="s">
        <v>49</v>
      </c>
      <c r="F5" s="55" t="s">
        <v>52</v>
      </c>
    </row>
    <row r="6" spans="1:6" s="7" customFormat="1" ht="36" customHeight="1">
      <c r="A6" s="125" t="s">
        <v>193</v>
      </c>
      <c r="B6" s="92"/>
      <c r="C6" s="92"/>
      <c r="D6" s="126">
        <f>D7</f>
        <v>29153966</v>
      </c>
      <c r="E6" s="51"/>
      <c r="F6" s="55" t="s">
        <v>31</v>
      </c>
    </row>
    <row r="7" spans="1:6" s="7" customFormat="1" ht="36" customHeight="1">
      <c r="A7" s="50" t="s">
        <v>194</v>
      </c>
      <c r="B7" s="41"/>
      <c r="C7" s="41" t="s">
        <v>195</v>
      </c>
      <c r="D7" s="29">
        <f>D8+D13+D18</f>
        <v>29153966</v>
      </c>
    </row>
    <row r="8" spans="1:6" s="7" customFormat="1" ht="36" customHeight="1">
      <c r="A8" s="19" t="s">
        <v>11</v>
      </c>
      <c r="B8" s="20"/>
      <c r="C8" s="20"/>
      <c r="D8" s="29">
        <f>SUM(D9:D12)</f>
        <v>14075952</v>
      </c>
    </row>
    <row r="9" spans="1:6" s="7" customFormat="1" ht="36" customHeight="1">
      <c r="A9" s="21" t="s">
        <v>125</v>
      </c>
      <c r="B9" s="20" t="s">
        <v>196</v>
      </c>
      <c r="C9" s="20"/>
      <c r="D9" s="29">
        <v>6104052</v>
      </c>
    </row>
    <row r="10" spans="1:6" s="7" customFormat="1" ht="36" customHeight="1">
      <c r="A10" s="22" t="s">
        <v>64</v>
      </c>
      <c r="B10" s="20" t="s">
        <v>196</v>
      </c>
      <c r="C10" s="20"/>
      <c r="D10" s="29">
        <v>5014513</v>
      </c>
    </row>
    <row r="11" spans="1:6" s="7" customFormat="1" ht="36" customHeight="1">
      <c r="A11" s="22" t="s">
        <v>94</v>
      </c>
      <c r="B11" s="20" t="s">
        <v>196</v>
      </c>
      <c r="C11" s="20"/>
      <c r="D11" s="29">
        <v>742681</v>
      </c>
    </row>
    <row r="12" spans="1:6" s="7" customFormat="1" ht="36" customHeight="1">
      <c r="A12" s="22" t="s">
        <v>66</v>
      </c>
      <c r="B12" s="20" t="s">
        <v>196</v>
      </c>
      <c r="C12" s="20"/>
      <c r="D12" s="29">
        <v>2214706</v>
      </c>
    </row>
    <row r="13" spans="1:6" s="42" customFormat="1" ht="36" customHeight="1">
      <c r="A13" s="19" t="s">
        <v>12</v>
      </c>
      <c r="B13" s="20"/>
      <c r="C13" s="35"/>
      <c r="D13" s="30">
        <f>SUM(D14:D17)</f>
        <v>15078014</v>
      </c>
    </row>
    <row r="14" spans="1:6" s="42" customFormat="1" ht="36" customHeight="1">
      <c r="A14" s="22" t="s">
        <v>132</v>
      </c>
      <c r="B14" s="20" t="s">
        <v>196</v>
      </c>
      <c r="C14" s="35"/>
      <c r="D14" s="30">
        <v>890799</v>
      </c>
    </row>
    <row r="15" spans="1:6" s="42" customFormat="1" ht="36" customHeight="1">
      <c r="A15" s="22" t="s">
        <v>70</v>
      </c>
      <c r="B15" s="20" t="s">
        <v>196</v>
      </c>
      <c r="C15" s="35"/>
      <c r="D15" s="30">
        <v>2993323</v>
      </c>
    </row>
    <row r="16" spans="1:6" s="42" customFormat="1" ht="36" customHeight="1">
      <c r="A16" s="22" t="s">
        <v>81</v>
      </c>
      <c r="B16" s="20" t="s">
        <v>196</v>
      </c>
      <c r="C16" s="35"/>
      <c r="D16" s="30">
        <v>5926410</v>
      </c>
    </row>
    <row r="17" spans="1:4" s="42" customFormat="1" ht="36" customHeight="1">
      <c r="A17" s="67" t="s">
        <v>84</v>
      </c>
      <c r="B17" s="23" t="s">
        <v>196</v>
      </c>
      <c r="C17" s="36"/>
      <c r="D17" s="112">
        <v>5267482</v>
      </c>
    </row>
    <row r="18" spans="1:4" s="42" customFormat="1" ht="36" hidden="1" customHeight="1">
      <c r="A18" s="19" t="s">
        <v>13</v>
      </c>
      <c r="B18" s="20"/>
      <c r="C18" s="35"/>
      <c r="D18" s="30">
        <v>0</v>
      </c>
    </row>
    <row r="19" spans="1:4" s="42" customFormat="1" ht="36" hidden="1" customHeight="1">
      <c r="A19" s="21" t="s">
        <v>55</v>
      </c>
      <c r="B19" s="20" t="s">
        <v>56</v>
      </c>
      <c r="C19" s="35"/>
      <c r="D19" s="30"/>
    </row>
    <row r="20" spans="1:4" ht="36" hidden="1" customHeight="1">
      <c r="A20" s="50" t="s">
        <v>57</v>
      </c>
      <c r="B20" s="41"/>
      <c r="C20" s="41" t="s">
        <v>21</v>
      </c>
      <c r="D20" s="29"/>
    </row>
    <row r="21" spans="1:4" ht="36" hidden="1" customHeight="1">
      <c r="A21" s="19" t="s">
        <v>11</v>
      </c>
      <c r="B21" s="20"/>
      <c r="C21" s="20"/>
      <c r="D21" s="32"/>
    </row>
    <row r="22" spans="1:4" ht="36" hidden="1" customHeight="1">
      <c r="A22" s="21" t="s">
        <v>55</v>
      </c>
      <c r="B22" s="20" t="s">
        <v>56</v>
      </c>
      <c r="C22" s="35"/>
      <c r="D22" s="32"/>
    </row>
    <row r="23" spans="1:4" ht="36" hidden="1" customHeight="1">
      <c r="A23" s="19" t="s">
        <v>12</v>
      </c>
      <c r="B23" s="20"/>
      <c r="C23" s="35"/>
      <c r="D23" s="32"/>
    </row>
    <row r="24" spans="1:4" ht="36" hidden="1" customHeight="1">
      <c r="A24" s="21" t="s">
        <v>55</v>
      </c>
      <c r="B24" s="20" t="s">
        <v>56</v>
      </c>
      <c r="C24" s="35"/>
      <c r="D24" s="32"/>
    </row>
    <row r="25" spans="1:4" ht="36" hidden="1" customHeight="1">
      <c r="A25" s="21" t="s">
        <v>55</v>
      </c>
      <c r="B25" s="20" t="s">
        <v>56</v>
      </c>
      <c r="C25" s="35"/>
      <c r="D25" s="32"/>
    </row>
    <row r="26" spans="1:4" ht="36" hidden="1" customHeight="1">
      <c r="A26" s="19" t="s">
        <v>13</v>
      </c>
      <c r="B26" s="20"/>
      <c r="C26" s="35"/>
      <c r="D26" s="32"/>
    </row>
    <row r="27" spans="1:4" ht="36" hidden="1" customHeight="1">
      <c r="A27" s="40" t="s">
        <v>55</v>
      </c>
      <c r="B27" s="23" t="s">
        <v>56</v>
      </c>
      <c r="C27" s="36"/>
      <c r="D27" s="52"/>
    </row>
    <row r="28" spans="1:4" ht="36" customHeight="1">
      <c r="B28" s="9"/>
    </row>
    <row r="29" spans="1:4" ht="27" customHeight="1">
      <c r="A29" s="11"/>
      <c r="B29" s="11"/>
      <c r="C29" s="11"/>
      <c r="D29" s="12"/>
    </row>
    <row r="30" spans="1:4" ht="27" customHeight="1">
      <c r="B30" s="9"/>
    </row>
    <row r="31" spans="1:4" ht="27" customHeight="1">
      <c r="B31" s="9"/>
    </row>
    <row r="32" spans="1:4" ht="27" customHeight="1">
      <c r="B32" s="9"/>
    </row>
    <row r="33" spans="2:2" ht="27" customHeight="1">
      <c r="B33" s="9"/>
    </row>
    <row r="34" spans="2:2" ht="27" customHeight="1">
      <c r="B34" s="9"/>
    </row>
    <row r="35" spans="2:2" ht="27" customHeight="1">
      <c r="B35" s="9"/>
    </row>
    <row r="36" spans="2:2" ht="27" customHeight="1">
      <c r="B36" s="9"/>
    </row>
    <row r="37" spans="2:2" ht="27" customHeight="1">
      <c r="B37" s="9"/>
    </row>
    <row r="38" spans="2:2" ht="27" customHeight="1">
      <c r="B38" s="9"/>
    </row>
    <row r="39" spans="2:2" ht="27" customHeight="1">
      <c r="B39" s="9"/>
    </row>
    <row r="40" spans="2:2" ht="27" customHeight="1">
      <c r="B40" s="9"/>
    </row>
    <row r="41" spans="2:2" ht="27" customHeight="1">
      <c r="B41" s="9"/>
    </row>
    <row r="42" spans="2:2" ht="27" customHeight="1">
      <c r="B42" s="9"/>
    </row>
    <row r="43" spans="2:2" ht="27" customHeight="1">
      <c r="B43" s="9"/>
    </row>
    <row r="44" spans="2:2" ht="27" customHeight="1">
      <c r="B44" s="9"/>
    </row>
    <row r="45" spans="2:2" ht="27" customHeight="1">
      <c r="B45" s="9"/>
    </row>
    <row r="46" spans="2:2" ht="27" customHeight="1"/>
    <row r="47" spans="2:2" ht="27" customHeight="1"/>
    <row r="48" spans="2:2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</sheetData>
  <mergeCells count="3">
    <mergeCell ref="A2:D2"/>
    <mergeCell ref="A3:D3"/>
    <mergeCell ref="B4:C4"/>
  </mergeCells>
  <phoneticPr fontId="25" type="noConversion"/>
  <printOptions horizontalCentered="1"/>
  <pageMargins left="0.59055118110236227" right="0.59055118110236227" top="0.47244094488188981" bottom="0.47244094488188981" header="0.31496062992125984" footer="0.19685039370078741"/>
  <pageSetup paperSize="9" scale="92" fitToHeight="100" pageOrder="overThenDown" orientation="portrait" r:id="rId1"/>
  <headerFooter>
    <oddHeader>&amp;R&amp;"標楷體,標準"&amp;16附表</oddHeader>
    <oddFooter>&amp;C&amp;"標楷體,標準"&amp;16&amp;P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26</vt:i4>
      </vt:variant>
    </vt:vector>
  </HeadingPairs>
  <TitlesOfParts>
    <vt:vector size="40" baseType="lpstr">
      <vt:lpstr>格式範例</vt:lpstr>
      <vt:lpstr>主管總表</vt:lpstr>
      <vt:lpstr>空白表</vt:lpstr>
      <vt:lpstr>內政</vt:lpstr>
      <vt:lpstr>營建</vt:lpstr>
      <vt:lpstr>消防</vt:lpstr>
      <vt:lpstr>役政</vt:lpstr>
      <vt:lpstr>移民</vt:lpstr>
      <vt:lpstr>建研</vt:lpstr>
      <vt:lpstr>營建建設基金</vt:lpstr>
      <vt:lpstr>國土永續發展基金</vt:lpstr>
      <vt:lpstr>新住民發展基金</vt:lpstr>
      <vt:lpstr>研發及產業訓儲替代役基金</vt:lpstr>
      <vt:lpstr>公務檢核</vt:lpstr>
      <vt:lpstr>內政!Print_Area</vt:lpstr>
      <vt:lpstr>主管總表!Print_Area</vt:lpstr>
      <vt:lpstr>役政!Print_Area</vt:lpstr>
      <vt:lpstr>空白表!Print_Area</vt:lpstr>
      <vt:lpstr>建研!Print_Area</vt:lpstr>
      <vt:lpstr>研發及產業訓儲替代役基金!Print_Area</vt:lpstr>
      <vt:lpstr>格式範例!Print_Area</vt:lpstr>
      <vt:lpstr>消防!Print_Area</vt:lpstr>
      <vt:lpstr>國土永續發展基金!Print_Area</vt:lpstr>
      <vt:lpstr>移民!Print_Area</vt:lpstr>
      <vt:lpstr>新住民發展基金!Print_Area</vt:lpstr>
      <vt:lpstr>營建!Print_Area</vt:lpstr>
      <vt:lpstr>營建建設基金!Print_Area</vt:lpstr>
      <vt:lpstr>內政!Print_Titles</vt:lpstr>
      <vt:lpstr>主管總表!Print_Titles</vt:lpstr>
      <vt:lpstr>役政!Print_Titles</vt:lpstr>
      <vt:lpstr>空白表!Print_Titles</vt:lpstr>
      <vt:lpstr>建研!Print_Titles</vt:lpstr>
      <vt:lpstr>研發及產業訓儲替代役基金!Print_Titles</vt:lpstr>
      <vt:lpstr>格式範例!Print_Titles</vt:lpstr>
      <vt:lpstr>消防!Print_Titles</vt:lpstr>
      <vt:lpstr>國土永續發展基金!Print_Titles</vt:lpstr>
      <vt:lpstr>移民!Print_Titles</vt:lpstr>
      <vt:lpstr>新住民發展基金!Print_Titles</vt:lpstr>
      <vt:lpstr>營建!Print_Titles</vt:lpstr>
      <vt:lpstr>營建建設基金!Print_Titles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黃筱庭</cp:lastModifiedBy>
  <cp:lastPrinted>2021-04-19T01:00:18Z</cp:lastPrinted>
  <dcterms:created xsi:type="dcterms:W3CDTF">2014-03-03T01:57:24Z</dcterms:created>
  <dcterms:modified xsi:type="dcterms:W3CDTF">2021-04-19T01:03:53Z</dcterms:modified>
</cp:coreProperties>
</file>